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900" windowWidth="27820" windowHeight="17380" tabRatio="742" activeTab="0"/>
  </bookViews>
  <sheets>
    <sheet name="Startsida" sheetId="1" r:id="rId1"/>
    <sheet name="Bokföring 1" sheetId="2" r:id="rId2"/>
    <sheet name="Bokföring 2" sheetId="3" r:id="rId3"/>
    <sheet name="Bokföring 3" sheetId="4" r:id="rId4"/>
    <sheet name="Bokföring 4" sheetId="5" r:id="rId5"/>
    <sheet name="Bokföring 5" sheetId="6" r:id="rId6"/>
    <sheet name="Bokföring 6" sheetId="7" r:id="rId7"/>
    <sheet name="Bokföring 7" sheetId="8" r:id="rId8"/>
    <sheet name="Bokföring 8" sheetId="9" r:id="rId9"/>
    <sheet name="Bokföring 9" sheetId="10" r:id="rId10"/>
    <sheet name="Bokföring 10" sheetId="11" r:id="rId11"/>
    <sheet name="Verifikationer" sheetId="12" r:id="rId12"/>
    <sheet name="Bokslut" sheetId="13" r:id="rId13"/>
    <sheet name="Statistik" sheetId="14" r:id="rId14"/>
    <sheet name="Funktioner (Rör ej!)" sheetId="15" r:id="rId15"/>
  </sheets>
  <definedNames>
    <definedName name="Konton">'Funktioner (Rör ej!)'!$A$1:$A$6</definedName>
    <definedName name="Poster">'Funktioner (Rör ej!)'!$A$1:$A$4</definedName>
    <definedName name="Poster_1">'Funktioner (Rör ej!)'!$A$1:$A$6</definedName>
    <definedName name="Poster_C2_C26">'Funktioner (Rör ej!)'!$C$2:$C$25</definedName>
    <definedName name="Poster_lista">'Funktioner (Rör ej!)'!$A$1:$A$5</definedName>
    <definedName name="Transaktion">'Funktioner (Rör ej!)'!$A$1:$A$8</definedName>
  </definedNames>
  <calcPr fullCalcOnLoad="1"/>
</workbook>
</file>

<file path=xl/sharedStrings.xml><?xml version="1.0" encoding="utf-8"?>
<sst xmlns="http://schemas.openxmlformats.org/spreadsheetml/2006/main" count="335" uniqueCount="118">
  <si>
    <t>Bidrag</t>
  </si>
  <si>
    <t>Fotokataloger</t>
  </si>
  <si>
    <t>Årets resultat</t>
  </si>
  <si>
    <t>Bank -&gt; Kassa</t>
  </si>
  <si>
    <t>Kassa -&gt; Bank</t>
  </si>
  <si>
    <t>Bank In</t>
  </si>
  <si>
    <t>Bankkonto</t>
  </si>
  <si>
    <t>Ingående banksaldo</t>
  </si>
  <si>
    <t>Belopp i handkassan</t>
  </si>
  <si>
    <t>Kassa In</t>
  </si>
  <si>
    <t>Bank Ut</t>
  </si>
  <si>
    <t>Kassa Ut</t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</si>
  <si>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Bidrag till utskott och föreningar</t>
    </r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</si>
  <si>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Övriga</t>
    </r>
  </si>
  <si>
    <t>Övrigt</t>
  </si>
  <si>
    <t>Kassörens underskrift</t>
  </si>
  <si>
    <t>Bidrag från skolan</t>
  </si>
  <si>
    <t>Tillgångar</t>
  </si>
  <si>
    <t>Total summa:</t>
  </si>
  <si>
    <t>Poster:</t>
  </si>
  <si>
    <t>Biljettintäkter</t>
  </si>
  <si>
    <t>Övrig försäljning</t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</si>
  <si>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Lokalkostnader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</si>
  <si>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Möteskostnader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</si>
  <si>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Kontorsmaterial</t>
    </r>
  </si>
  <si>
    <t>-- Utgifter --</t>
  </si>
  <si>
    <t>Lokalkostnader</t>
  </si>
  <si>
    <t>Kontorsmaterial</t>
  </si>
  <si>
    <t>Resor</t>
  </si>
  <si>
    <t>Övriga utgifter</t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</si>
  <si>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Inkomster</t>
    </r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</si>
  <si>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Bidrag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</si>
  <si>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SECO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</si>
  <si>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Skolan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</si>
  <si>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Övriga bidrag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</si>
  <si>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Sponsring</t>
    </r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</si>
  <si>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Försäljning</t>
    </r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</si>
  <si>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Arrangemang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</si>
  <si>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Fest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</si>
  <si>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Biljettintäkter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</si>
  <si>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Utgifter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</si>
  <si>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Resor</t>
    </r>
  </si>
  <si>
    <t>-- Bokslut --</t>
  </si>
  <si>
    <t>Bidrag</t>
  </si>
  <si>
    <t>Försäljning</t>
  </si>
  <si>
    <t>Service</t>
  </si>
  <si>
    <t>Övrigt</t>
  </si>
  <si>
    <t>Service</t>
  </si>
  <si>
    <t>Sponsring</t>
  </si>
  <si>
    <t>Övriga bidrag</t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</si>
  <si>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Skolmaterial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</si>
  <si>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Skolkläder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</si>
  <si>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Studentartiklar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</si>
  <si>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Fotokataloger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</si>
  <si>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Övrig försäljning</t>
    </r>
  </si>
  <si>
    <t>Skolmaterial</t>
  </si>
  <si>
    <t>Studentartiklar</t>
  </si>
  <si>
    <t>Skolkläder</t>
  </si>
  <si>
    <t>Fotokataloger</t>
  </si>
  <si>
    <t>Övrig försäljning</t>
  </si>
  <si>
    <t>Biljettintäkter</t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</si>
  <si>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Service</t>
    </r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</si>
  <si>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Social verksamhet</t>
    </r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</si>
  <si>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Påverkan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</si>
  <si>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Kampanjkostnader</t>
    </r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</si>
  <si>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Föreningsliv</t>
    </r>
  </si>
  <si>
    <t>Kontonummer:</t>
  </si>
  <si>
    <t>Översikt</t>
  </si>
  <si>
    <t>Vad</t>
  </si>
  <si>
    <t>När</t>
  </si>
  <si>
    <t>Verifikation</t>
  </si>
  <si>
    <t>Konto</t>
  </si>
  <si>
    <t>Belopp</t>
  </si>
  <si>
    <t>Bokföring</t>
  </si>
  <si>
    <t>Intäkter</t>
  </si>
  <si>
    <t>Sponsring</t>
  </si>
  <si>
    <t>Resultat</t>
  </si>
  <si>
    <t>Handkassa</t>
  </si>
  <si>
    <t>Utgifter</t>
  </si>
  <si>
    <t xml:space="preserve">Summa  </t>
  </si>
  <si>
    <t xml:space="preserve">Summa </t>
  </si>
  <si>
    <t>Övriga bidrag</t>
  </si>
  <si>
    <t>Utfall</t>
  </si>
  <si>
    <t>Event</t>
  </si>
  <si>
    <t>Lobbying</t>
  </si>
  <si>
    <t>Bildning</t>
  </si>
  <si>
    <t>Organisation</t>
  </si>
  <si>
    <t>Verifaktioner</t>
  </si>
  <si>
    <t>Förklaring</t>
  </si>
  <si>
    <t>Bokslut</t>
  </si>
  <si>
    <t>Bidrag från Sveriges Elevkårer</t>
  </si>
  <si>
    <t>-- Intäkter --</t>
  </si>
  <si>
    <t>Resor</t>
  </si>
  <si>
    <t>§  Service</t>
  </si>
  <si>
    <t>Medlemsavgift/Medlemskort</t>
  </si>
  <si>
    <t>o   Medlemsavgift/Medlemskort</t>
  </si>
  <si>
    <t>§  Event</t>
  </si>
  <si>
    <t>Intäkt från avtal</t>
  </si>
  <si>
    <t>Statistik:</t>
  </si>
  <si>
    <t>§  Bildning</t>
  </si>
  <si>
    <t>Föreningsbidrag</t>
  </si>
  <si>
    <t>§  Lobbying</t>
  </si>
  <si>
    <t>Försäljning</t>
  </si>
  <si>
    <t>Bldning</t>
  </si>
  <si>
    <t>Skulder</t>
  </si>
  <si>
    <t>Fodringar</t>
  </si>
  <si>
    <t>Eget kapital</t>
  </si>
  <si>
    <t>Balansräkning</t>
  </si>
  <si>
    <t>Resultaträkning</t>
  </si>
  <si>
    <t>Nuvarande eget kapital</t>
  </si>
  <si>
    <t>Lokalkostnader</t>
  </si>
  <si>
    <t>Kontorsmaterial</t>
  </si>
  <si>
    <t>Inventarium</t>
  </si>
  <si>
    <t>Fotokatalog</t>
  </si>
  <si>
    <t xml:space="preserve">                           Adam Clementz ekonomiansvarig</t>
  </si>
  <si>
    <t xml:space="preserve">Ansvarig:  </t>
  </si>
  <si>
    <t xml:space="preserve">Organisationsnummer: </t>
  </si>
  <si>
    <t xml:space="preserve">Elevkår: 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</si>
</sst>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#,##0\ &quot;kr&quot;"/>
    <numFmt numFmtId="173" formatCode="#,##0.00\ &quot;kr&quot;;[Red]#,##0.00\ &quot;kr&quot;"/>
    <numFmt numFmtId="174" formatCode="000\ 00"/>
    <numFmt numFmtId="175" formatCode="#,##0.000\ &quot;kr&quot;;[Red]#,##0.000\ &quot;kr&quot;"/>
    <numFmt numFmtId="176" formatCode="#,##0.0\ &quot;kr&quot;;[Red]#,##0.0\ &quot;kr&quot;"/>
    <numFmt numFmtId="177" formatCode="#,##0\ &quot;kr&quot;;[Red]#,##0\ &quot;kr&quot;"/>
  </numFmts>
  <fonts count="93">
    <font>
      <sz val="11"/>
      <color theme="1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sz val="8"/>
      <name val="Verdana"/>
      <family val="2"/>
    </font>
    <font>
      <sz val="10"/>
      <name val="Calibri"/>
      <family val="2"/>
    </font>
    <font>
      <sz val="10"/>
      <color indexed="12"/>
      <name val="Verdana"/>
      <family val="2"/>
    </font>
    <font>
      <sz val="10"/>
      <color indexed="16"/>
      <name val="Verdana"/>
      <family val="2"/>
    </font>
    <font>
      <sz val="10"/>
      <color indexed="17"/>
      <name val="Verdana"/>
      <family val="2"/>
    </font>
    <font>
      <sz val="16"/>
      <name val="Verdana"/>
      <family val="2"/>
    </font>
    <font>
      <sz val="12"/>
      <name val="Times New Roman"/>
      <family val="1"/>
    </font>
    <font>
      <sz val="12"/>
      <name val="Wingdings"/>
      <family val="0"/>
    </font>
    <font>
      <sz val="7"/>
      <name val="Times New Roman"/>
      <family val="1"/>
    </font>
    <font>
      <sz val="12"/>
      <name val="Courier New"/>
      <family val="3"/>
    </font>
    <font>
      <sz val="12"/>
      <name val="Symbol"/>
      <family val="1"/>
    </font>
    <font>
      <i/>
      <sz val="12"/>
      <name val="Verdana"/>
      <family val="2"/>
    </font>
    <font>
      <sz val="11"/>
      <name val="Calibri"/>
      <family val="2"/>
    </font>
    <font>
      <b/>
      <i/>
      <sz val="11"/>
      <name val="Verdana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4"/>
      <color indexed="9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i/>
      <sz val="11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i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0"/>
    </font>
    <font>
      <sz val="10"/>
      <color indexed="9"/>
      <name val="Verdana"/>
      <family val="0"/>
    </font>
    <font>
      <b/>
      <i/>
      <sz val="12"/>
      <name val="Calibri"/>
      <family val="0"/>
    </font>
    <font>
      <b/>
      <i/>
      <sz val="11"/>
      <name val="Calibri"/>
      <family val="0"/>
    </font>
    <font>
      <i/>
      <sz val="11"/>
      <name val="Calibri"/>
      <family val="2"/>
    </font>
    <font>
      <b/>
      <sz val="11"/>
      <name val="Calibri"/>
      <family val="0"/>
    </font>
    <font>
      <i/>
      <sz val="11"/>
      <color indexed="9"/>
      <name val="Calibri"/>
      <family val="0"/>
    </font>
    <font>
      <b/>
      <i/>
      <sz val="11"/>
      <color indexed="8"/>
      <name val="Calibri"/>
      <family val="2"/>
    </font>
    <font>
      <i/>
      <sz val="10"/>
      <name val="Calibri"/>
      <family val="2"/>
    </font>
    <font>
      <i/>
      <sz val="12"/>
      <color indexed="8"/>
      <name val="Calibri"/>
      <family val="0"/>
    </font>
    <font>
      <i/>
      <sz val="12"/>
      <name val="Calibri"/>
      <family val="0"/>
    </font>
    <font>
      <b/>
      <i/>
      <sz val="10"/>
      <name val="Calibri"/>
      <family val="2"/>
    </font>
    <font>
      <i/>
      <sz val="10"/>
      <color indexed="9"/>
      <name val="Calibri"/>
      <family val="0"/>
    </font>
    <font>
      <i/>
      <sz val="10"/>
      <color indexed="8"/>
      <name val="Calibri"/>
      <family val="0"/>
    </font>
    <font>
      <i/>
      <sz val="10"/>
      <color indexed="10"/>
      <name val="Calibri"/>
      <family val="0"/>
    </font>
    <font>
      <b/>
      <sz val="16"/>
      <color indexed="9"/>
      <name val="Calibri"/>
      <family val="0"/>
    </font>
    <font>
      <b/>
      <sz val="10"/>
      <color indexed="8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4"/>
      <color theme="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i/>
      <sz val="11"/>
      <color theme="1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i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0"/>
      <color theme="0"/>
      <name val="Verdana"/>
      <family val="0"/>
    </font>
    <font>
      <b/>
      <i/>
      <sz val="11"/>
      <color theme="1"/>
      <name val="Calibri"/>
      <family val="2"/>
    </font>
    <font>
      <i/>
      <sz val="12"/>
      <color theme="1"/>
      <name val="Calibri"/>
      <family val="0"/>
    </font>
    <font>
      <i/>
      <sz val="10"/>
      <color theme="0"/>
      <name val="Calibri"/>
      <family val="0"/>
    </font>
    <font>
      <i/>
      <sz val="10"/>
      <color theme="1"/>
      <name val="Calibri"/>
      <family val="0"/>
    </font>
    <font>
      <b/>
      <sz val="10"/>
      <color rgb="FF000000"/>
      <name val="Calibri"/>
      <family val="2"/>
    </font>
    <font>
      <b/>
      <sz val="16"/>
      <color theme="0"/>
      <name val="Calibri"/>
      <family val="0"/>
    </font>
    <font>
      <sz val="10"/>
      <color theme="1"/>
      <name val="Calibri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A5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50B1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7BDBE"/>
        <bgColor indexed="64"/>
      </patternFill>
    </fill>
    <fill>
      <patternFill patternType="solid">
        <fgColor rgb="FFD05492"/>
        <bgColor indexed="64"/>
      </patternFill>
    </fill>
    <fill>
      <patternFill patternType="solid">
        <fgColor rgb="FFD05492"/>
        <bgColor indexed="64"/>
      </patternFill>
    </fill>
    <fill>
      <patternFill patternType="solid">
        <fgColor rgb="FFD9D9D9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4" fillId="20" borderId="1" applyNumberFormat="0" applyFont="0" applyAlignment="0" applyProtection="0"/>
    <xf numFmtId="0" fontId="66" fillId="21" borderId="2" applyNumberFormat="0" applyAlignment="0" applyProtection="0"/>
    <xf numFmtId="0" fontId="67" fillId="22" borderId="3" applyBorder="0">
      <alignment horizontal="center" vertical="center"/>
      <protection/>
    </xf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70" fillId="0" borderId="0" applyNumberFormat="0" applyFill="0" applyBorder="0" applyAlignment="0" applyProtection="0"/>
    <xf numFmtId="172" fontId="71" fillId="31" borderId="4">
      <alignment horizontal="center"/>
      <protection/>
    </xf>
    <xf numFmtId="0" fontId="72" fillId="32" borderId="2" applyNumberFormat="0" applyAlignment="0" applyProtection="0"/>
    <xf numFmtId="43" fontId="0" fillId="0" borderId="0" applyFont="0" applyFill="0" applyBorder="0" applyAlignment="0" applyProtection="0"/>
    <xf numFmtId="0" fontId="73" fillId="33" borderId="5" applyNumberFormat="0" applyAlignment="0" applyProtection="0"/>
    <xf numFmtId="0" fontId="74" fillId="0" borderId="6" applyNumberFormat="0" applyFill="0" applyAlignment="0" applyProtection="0"/>
    <xf numFmtId="0" fontId="75" fillId="34" borderId="0" applyNumberFormat="0" applyBorder="0" applyAlignment="0" applyProtection="0"/>
    <xf numFmtId="0" fontId="76" fillId="35" borderId="7" applyBorder="0">
      <alignment horizontal="center"/>
      <protection/>
    </xf>
    <xf numFmtId="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11" applyNumberFormat="0" applyFill="0" applyAlignment="0" applyProtection="0"/>
    <xf numFmtId="41" fontId="0" fillId="0" borderId="0" applyFont="0" applyFill="0" applyBorder="0" applyAlignment="0" applyProtection="0"/>
    <xf numFmtId="0" fontId="82" fillId="21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269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2" fillId="0" borderId="0" xfId="0" applyFont="1" applyAlignment="1">
      <alignment horizontal="left" indent="9"/>
    </xf>
    <xf numFmtId="0" fontId="14" fillId="0" borderId="0" xfId="0" applyFont="1" applyAlignment="1">
      <alignment horizontal="left" indent="6"/>
    </xf>
    <xf numFmtId="0" fontId="11" fillId="0" borderId="0" xfId="0" applyFont="1" applyAlignment="1">
      <alignment/>
    </xf>
    <xf numFmtId="0" fontId="15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84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0" fillId="0" borderId="0" xfId="0" applyAlignment="1">
      <alignment vertical="center"/>
    </xf>
    <xf numFmtId="0" fontId="85" fillId="0" borderId="0" xfId="0" applyFont="1" applyAlignment="1">
      <alignment/>
    </xf>
    <xf numFmtId="0" fontId="48" fillId="31" borderId="7" xfId="0" applyFont="1" applyFill="1" applyBorder="1" applyAlignment="1">
      <alignment horizontal="center" vertical="center"/>
    </xf>
    <xf numFmtId="0" fontId="48" fillId="31" borderId="7" xfId="0" applyFont="1" applyFill="1" applyBorder="1" applyAlignment="1">
      <alignment horizontal="center" vertical="center"/>
    </xf>
    <xf numFmtId="0" fontId="17" fillId="0" borderId="14" xfId="0" applyFont="1" applyBorder="1" applyAlignment="1">
      <alignment/>
    </xf>
    <xf numFmtId="14" fontId="17" fillId="0" borderId="15" xfId="0" applyNumberFormat="1" applyFont="1" applyBorder="1" applyAlignment="1">
      <alignment/>
    </xf>
    <xf numFmtId="0" fontId="17" fillId="0" borderId="16" xfId="0" applyFont="1" applyBorder="1" applyAlignment="1">
      <alignment/>
    </xf>
    <xf numFmtId="14" fontId="17" fillId="0" borderId="17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49" fillId="31" borderId="7" xfId="0" applyFont="1" applyFill="1" applyBorder="1" applyAlignment="1">
      <alignment/>
    </xf>
    <xf numFmtId="0" fontId="49" fillId="31" borderId="20" xfId="0" applyFont="1" applyFill="1" applyBorder="1" applyAlignment="1">
      <alignment/>
    </xf>
    <xf numFmtId="0" fontId="49" fillId="31" borderId="4" xfId="0" applyFont="1" applyFill="1" applyBorder="1" applyAlignment="1">
      <alignment/>
    </xf>
    <xf numFmtId="0" fontId="18" fillId="0" borderId="21" xfId="0" applyFont="1" applyBorder="1" applyAlignment="1">
      <alignment/>
    </xf>
    <xf numFmtId="2" fontId="50" fillId="31" borderId="22" xfId="0" applyNumberFormat="1" applyFont="1" applyFill="1" applyBorder="1" applyAlignment="1">
      <alignment vertical="center"/>
    </xf>
    <xf numFmtId="2" fontId="50" fillId="31" borderId="23" xfId="0" applyNumberFormat="1" applyFont="1" applyFill="1" applyBorder="1" applyAlignment="1">
      <alignment vertical="center"/>
    </xf>
    <xf numFmtId="2" fontId="50" fillId="36" borderId="2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2" fontId="17" fillId="0" borderId="0" xfId="0" applyNumberFormat="1" applyFont="1" applyFill="1" applyBorder="1" applyAlignment="1">
      <alignment/>
    </xf>
    <xf numFmtId="2" fontId="50" fillId="0" borderId="23" xfId="0" applyNumberFormat="1" applyFont="1" applyBorder="1" applyAlignment="1">
      <alignment vertical="center"/>
    </xf>
    <xf numFmtId="2" fontId="52" fillId="0" borderId="23" xfId="0" applyNumberFormat="1" applyFont="1" applyBorder="1" applyAlignment="1">
      <alignment vertical="center"/>
    </xf>
    <xf numFmtId="0" fontId="7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86" fillId="31" borderId="7" xfId="0" applyFont="1" applyFill="1" applyBorder="1" applyAlignment="1">
      <alignment/>
    </xf>
    <xf numFmtId="0" fontId="86" fillId="31" borderId="20" xfId="0" applyFont="1" applyFill="1" applyBorder="1" applyAlignment="1">
      <alignment/>
    </xf>
    <xf numFmtId="0" fontId="86" fillId="31" borderId="4" xfId="0" applyFont="1" applyFill="1" applyBorder="1" applyAlignment="1">
      <alignment/>
    </xf>
    <xf numFmtId="2" fontId="71" fillId="31" borderId="23" xfId="0" applyNumberFormat="1" applyFont="1" applyFill="1" applyBorder="1" applyAlignment="1">
      <alignment vertical="center"/>
    </xf>
    <xf numFmtId="14" fontId="0" fillId="0" borderId="0" xfId="0" applyNumberFormat="1" applyFont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54" fillId="0" borderId="0" xfId="0" applyFont="1" applyAlignment="1">
      <alignment/>
    </xf>
    <xf numFmtId="2" fontId="71" fillId="31" borderId="22" xfId="0" applyNumberFormat="1" applyFont="1" applyFill="1" applyBorder="1" applyAlignment="1">
      <alignment vertical="center"/>
    </xf>
    <xf numFmtId="2" fontId="71" fillId="31" borderId="27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2" fontId="87" fillId="0" borderId="27" xfId="0" applyNumberFormat="1" applyFont="1" applyBorder="1" applyAlignment="1">
      <alignment vertical="center"/>
    </xf>
    <xf numFmtId="2" fontId="56" fillId="31" borderId="28" xfId="0" applyNumberFormat="1" applyFont="1" applyFill="1" applyBorder="1" applyAlignment="1">
      <alignment vertical="center"/>
    </xf>
    <xf numFmtId="2" fontId="54" fillId="37" borderId="23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7" fillId="31" borderId="4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86" fillId="31" borderId="13" xfId="0" applyFont="1" applyFill="1" applyBorder="1" applyAlignment="1">
      <alignment/>
    </xf>
    <xf numFmtId="2" fontId="88" fillId="38" borderId="23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64" fillId="0" borderId="0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64" fillId="0" borderId="13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29" xfId="0" applyFont="1" applyBorder="1" applyAlignment="1">
      <alignment/>
    </xf>
    <xf numFmtId="0" fontId="0" fillId="0" borderId="30" xfId="0" applyNumberFormat="1" applyFont="1" applyBorder="1" applyAlignment="1">
      <alignment/>
    </xf>
    <xf numFmtId="0" fontId="17" fillId="0" borderId="31" xfId="0" applyFont="1" applyBorder="1" applyAlignment="1">
      <alignment/>
    </xf>
    <xf numFmtId="0" fontId="0" fillId="0" borderId="32" xfId="0" applyNumberFormat="1" applyFont="1" applyBorder="1" applyAlignment="1">
      <alignment/>
    </xf>
    <xf numFmtId="0" fontId="17" fillId="0" borderId="33" xfId="0" applyFont="1" applyBorder="1" applyAlignment="1">
      <alignment/>
    </xf>
    <xf numFmtId="0" fontId="0" fillId="0" borderId="34" xfId="0" applyNumberFormat="1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36" xfId="0" applyFont="1" applyBorder="1" applyAlignment="1">
      <alignment/>
    </xf>
    <xf numFmtId="0" fontId="17" fillId="0" borderId="37" xfId="0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0" fillId="0" borderId="40" xfId="0" applyNumberFormat="1" applyFont="1" applyBorder="1" applyAlignment="1">
      <alignment/>
    </xf>
    <xf numFmtId="49" fontId="0" fillId="0" borderId="41" xfId="0" applyNumberFormat="1" applyFont="1" applyBorder="1" applyAlignment="1">
      <alignment/>
    </xf>
    <xf numFmtId="49" fontId="0" fillId="0" borderId="42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17" fillId="0" borderId="42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1" fillId="0" borderId="44" xfId="0" applyFont="1" applyBorder="1" applyAlignment="1">
      <alignment/>
    </xf>
    <xf numFmtId="0" fontId="6" fillId="39" borderId="28" xfId="0" applyFont="1" applyFill="1" applyBorder="1" applyAlignment="1">
      <alignment horizontal="left"/>
    </xf>
    <xf numFmtId="0" fontId="57" fillId="39" borderId="28" xfId="0" applyFont="1" applyFill="1" applyBorder="1" applyAlignment="1">
      <alignment horizontal="left"/>
    </xf>
    <xf numFmtId="2" fontId="50" fillId="0" borderId="45" xfId="0" applyNumberFormat="1" applyFont="1" applyBorder="1" applyAlignment="1">
      <alignment vertical="center"/>
    </xf>
    <xf numFmtId="2" fontId="87" fillId="0" borderId="22" xfId="0" applyNumberFormat="1" applyFont="1" applyBorder="1" applyAlignment="1">
      <alignment vertical="center"/>
    </xf>
    <xf numFmtId="2" fontId="56" fillId="31" borderId="46" xfId="0" applyNumberFormat="1" applyFont="1" applyFill="1" applyBorder="1" applyAlignment="1">
      <alignment vertical="center"/>
    </xf>
    <xf numFmtId="2" fontId="87" fillId="31" borderId="22" xfId="0" applyNumberFormat="1" applyFont="1" applyFill="1" applyBorder="1" applyAlignment="1">
      <alignment vertical="center"/>
    </xf>
    <xf numFmtId="2" fontId="56" fillId="0" borderId="0" xfId="0" applyNumberFormat="1" applyFont="1" applyFill="1" applyBorder="1" applyAlignment="1">
      <alignment vertical="center"/>
    </xf>
    <xf numFmtId="0" fontId="49" fillId="31" borderId="23" xfId="0" applyFont="1" applyFill="1" applyBorder="1" applyAlignment="1">
      <alignment horizontal="right"/>
    </xf>
    <xf numFmtId="0" fontId="49" fillId="31" borderId="23" xfId="0" applyFont="1" applyFill="1" applyBorder="1" applyAlignment="1">
      <alignment horizontal="right" vertical="center"/>
    </xf>
    <xf numFmtId="0" fontId="48" fillId="31" borderId="22" xfId="0" applyFont="1" applyFill="1" applyBorder="1" applyAlignment="1">
      <alignment vertical="center"/>
    </xf>
    <xf numFmtId="0" fontId="17" fillId="31" borderId="47" xfId="0" applyFont="1" applyFill="1" applyBorder="1" applyAlignment="1">
      <alignment/>
    </xf>
    <xf numFmtId="0" fontId="17" fillId="31" borderId="48" xfId="0" applyFont="1" applyFill="1" applyBorder="1" applyAlignment="1">
      <alignment/>
    </xf>
    <xf numFmtId="0" fontId="17" fillId="31" borderId="49" xfId="0" applyFont="1" applyFill="1" applyBorder="1" applyAlignment="1">
      <alignment/>
    </xf>
    <xf numFmtId="0" fontId="17" fillId="31" borderId="47" xfId="0" applyFont="1" applyFill="1" applyBorder="1" applyAlignment="1">
      <alignment/>
    </xf>
    <xf numFmtId="0" fontId="17" fillId="31" borderId="48" xfId="0" applyFont="1" applyFill="1" applyBorder="1" applyAlignment="1">
      <alignment/>
    </xf>
    <xf numFmtId="0" fontId="17" fillId="31" borderId="49" xfId="0" applyFont="1" applyFill="1" applyBorder="1" applyAlignment="1">
      <alignment/>
    </xf>
    <xf numFmtId="2" fontId="71" fillId="31" borderId="23" xfId="0" applyNumberFormat="1" applyFont="1" applyFill="1" applyBorder="1" applyAlignment="1">
      <alignment/>
    </xf>
    <xf numFmtId="2" fontId="71" fillId="31" borderId="22" xfId="0" applyNumberFormat="1" applyFont="1" applyFill="1" applyBorder="1" applyAlignment="1">
      <alignment/>
    </xf>
    <xf numFmtId="2" fontId="54" fillId="39" borderId="46" xfId="0" applyNumberFormat="1" applyFont="1" applyFill="1" applyBorder="1" applyAlignment="1">
      <alignment/>
    </xf>
    <xf numFmtId="2" fontId="54" fillId="39" borderId="28" xfId="0" applyNumberFormat="1" applyFont="1" applyFill="1" applyBorder="1" applyAlignment="1">
      <alignment/>
    </xf>
    <xf numFmtId="2" fontId="71" fillId="0" borderId="28" xfId="0" applyNumberFormat="1" applyFont="1" applyBorder="1" applyAlignment="1">
      <alignment/>
    </xf>
    <xf numFmtId="2" fontId="54" fillId="0" borderId="28" xfId="0" applyNumberFormat="1" applyFont="1" applyBorder="1" applyAlignment="1">
      <alignment/>
    </xf>
    <xf numFmtId="2" fontId="89" fillId="0" borderId="28" xfId="0" applyNumberFormat="1" applyFont="1" applyBorder="1" applyAlignment="1">
      <alignment/>
    </xf>
    <xf numFmtId="2" fontId="50" fillId="39" borderId="28" xfId="0" applyNumberFormat="1" applyFont="1" applyFill="1" applyBorder="1" applyAlignment="1">
      <alignment/>
    </xf>
    <xf numFmtId="2" fontId="54" fillId="39" borderId="50" xfId="0" applyNumberFormat="1" applyFont="1" applyFill="1" applyBorder="1" applyAlignment="1">
      <alignment/>
    </xf>
    <xf numFmtId="2" fontId="54" fillId="0" borderId="46" xfId="0" applyNumberFormat="1" applyFont="1" applyFill="1" applyBorder="1" applyAlignment="1">
      <alignment/>
    </xf>
    <xf numFmtId="2" fontId="54" fillId="0" borderId="28" xfId="0" applyNumberFormat="1" applyFont="1" applyFill="1" applyBorder="1" applyAlignment="1">
      <alignment/>
    </xf>
    <xf numFmtId="2" fontId="60" fillId="0" borderId="28" xfId="0" applyNumberFormat="1" applyFont="1" applyFill="1" applyBorder="1" applyAlignment="1">
      <alignment/>
    </xf>
    <xf numFmtId="2" fontId="60" fillId="0" borderId="50" xfId="0" applyNumberFormat="1" applyFont="1" applyFill="1" applyBorder="1" applyAlignment="1">
      <alignment/>
    </xf>
    <xf numFmtId="2" fontId="71" fillId="30" borderId="48" xfId="0" applyNumberFormat="1" applyFont="1" applyFill="1" applyBorder="1" applyAlignment="1">
      <alignment/>
    </xf>
    <xf numFmtId="2" fontId="71" fillId="30" borderId="49" xfId="0" applyNumberFormat="1" applyFont="1" applyFill="1" applyBorder="1" applyAlignment="1">
      <alignment/>
    </xf>
    <xf numFmtId="2" fontId="50" fillId="30" borderId="47" xfId="0" applyNumberFormat="1" applyFont="1" applyFill="1" applyBorder="1" applyAlignment="1">
      <alignment/>
    </xf>
    <xf numFmtId="2" fontId="50" fillId="30" borderId="48" xfId="0" applyNumberFormat="1" applyFont="1" applyFill="1" applyBorder="1" applyAlignment="1">
      <alignment/>
    </xf>
    <xf numFmtId="2" fontId="50" fillId="30" borderId="49" xfId="0" applyNumberFormat="1" applyFont="1" applyFill="1" applyBorder="1" applyAlignment="1">
      <alignment/>
    </xf>
    <xf numFmtId="2" fontId="56" fillId="31" borderId="23" xfId="0" applyNumberFormat="1" applyFont="1" applyFill="1" applyBorder="1" applyAlignment="1">
      <alignment vertical="center"/>
    </xf>
    <xf numFmtId="2" fontId="87" fillId="31" borderId="50" xfId="0" applyNumberFormat="1" applyFont="1" applyFill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0" xfId="0" applyFill="1" applyAlignment="1">
      <alignment/>
    </xf>
    <xf numFmtId="0" fontId="49" fillId="31" borderId="3" xfId="0" applyFont="1" applyFill="1" applyBorder="1" applyAlignment="1">
      <alignment/>
    </xf>
    <xf numFmtId="0" fontId="17" fillId="0" borderId="51" xfId="0" applyFont="1" applyBorder="1" applyAlignment="1">
      <alignment/>
    </xf>
    <xf numFmtId="0" fontId="17" fillId="0" borderId="52" xfId="0" applyFont="1" applyBorder="1" applyAlignment="1">
      <alignment/>
    </xf>
    <xf numFmtId="0" fontId="17" fillId="0" borderId="53" xfId="0" applyFont="1" applyBorder="1" applyAlignment="1">
      <alignment/>
    </xf>
    <xf numFmtId="0" fontId="17" fillId="0" borderId="54" xfId="0" applyFont="1" applyBorder="1" applyAlignment="1">
      <alignment/>
    </xf>
    <xf numFmtId="0" fontId="0" fillId="0" borderId="0" xfId="0" applyAlignment="1">
      <alignment horizontal="right"/>
    </xf>
    <xf numFmtId="0" fontId="46" fillId="0" borderId="13" xfId="0" applyFont="1" applyBorder="1" applyAlignment="1">
      <alignment horizontal="right"/>
    </xf>
    <xf numFmtId="0" fontId="49" fillId="31" borderId="55" xfId="0" applyFont="1" applyFill="1" applyBorder="1" applyAlignment="1">
      <alignment horizontal="right"/>
    </xf>
    <xf numFmtId="2" fontId="50" fillId="30" borderId="47" xfId="0" applyNumberFormat="1" applyFont="1" applyFill="1" applyBorder="1" applyAlignment="1">
      <alignment horizontal="right"/>
    </xf>
    <xf numFmtId="2" fontId="50" fillId="30" borderId="48" xfId="0" applyNumberFormat="1" applyFont="1" applyFill="1" applyBorder="1" applyAlignment="1">
      <alignment horizontal="right"/>
    </xf>
    <xf numFmtId="2" fontId="50" fillId="30" borderId="56" xfId="0" applyNumberFormat="1" applyFont="1" applyFill="1" applyBorder="1" applyAlignment="1">
      <alignment horizontal="right"/>
    </xf>
    <xf numFmtId="2" fontId="50" fillId="30" borderId="57" xfId="0" applyNumberFormat="1" applyFont="1" applyFill="1" applyBorder="1" applyAlignment="1">
      <alignment horizontal="right"/>
    </xf>
    <xf numFmtId="2" fontId="50" fillId="30" borderId="49" xfId="0" applyNumberFormat="1" applyFont="1" applyFill="1" applyBorder="1" applyAlignment="1">
      <alignment horizontal="right"/>
    </xf>
    <xf numFmtId="2" fontId="50" fillId="31" borderId="58" xfId="0" applyNumberFormat="1" applyFont="1" applyFill="1" applyBorder="1" applyAlignment="1">
      <alignment horizontal="right" vertical="center"/>
    </xf>
    <xf numFmtId="2" fontId="52" fillId="0" borderId="23" xfId="0" applyNumberFormat="1" applyFont="1" applyFill="1" applyBorder="1" applyAlignment="1">
      <alignment horizontal="right" vertical="center"/>
    </xf>
    <xf numFmtId="0" fontId="48" fillId="31" borderId="7" xfId="0" applyFont="1" applyFill="1" applyBorder="1" applyAlignment="1">
      <alignment horizontal="center" vertical="center"/>
    </xf>
    <xf numFmtId="0" fontId="48" fillId="31" borderId="7" xfId="0" applyFont="1" applyFill="1" applyBorder="1" applyAlignment="1">
      <alignment horizontal="center" vertical="center"/>
    </xf>
    <xf numFmtId="0" fontId="86" fillId="31" borderId="3" xfId="0" applyFont="1" applyFill="1" applyBorder="1" applyAlignment="1">
      <alignment/>
    </xf>
    <xf numFmtId="0" fontId="86" fillId="31" borderId="55" xfId="0" applyFont="1" applyFill="1" applyBorder="1" applyAlignment="1">
      <alignment/>
    </xf>
    <xf numFmtId="14" fontId="1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7" fillId="0" borderId="3" xfId="0" applyFont="1" applyBorder="1" applyAlignment="1">
      <alignment/>
    </xf>
    <xf numFmtId="14" fontId="17" fillId="0" borderId="13" xfId="0" applyNumberFormat="1" applyFont="1" applyBorder="1" applyAlignment="1">
      <alignment/>
    </xf>
    <xf numFmtId="0" fontId="17" fillId="31" borderId="55" xfId="0" applyFont="1" applyFill="1" applyBorder="1" applyAlignment="1">
      <alignment/>
    </xf>
    <xf numFmtId="0" fontId="17" fillId="0" borderId="59" xfId="0" applyFont="1" applyBorder="1" applyAlignment="1">
      <alignment/>
    </xf>
    <xf numFmtId="0" fontId="17" fillId="31" borderId="60" xfId="0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24" xfId="0" applyFont="1" applyBorder="1" applyAlignment="1">
      <alignment/>
    </xf>
    <xf numFmtId="0" fontId="17" fillId="31" borderId="25" xfId="0" applyFont="1" applyFill="1" applyBorder="1" applyAlignment="1">
      <alignment/>
    </xf>
    <xf numFmtId="0" fontId="90" fillId="40" borderId="7" xfId="0" applyFont="1" applyFill="1" applyBorder="1" applyAlignment="1">
      <alignment vertical="center"/>
    </xf>
    <xf numFmtId="0" fontId="90" fillId="40" borderId="4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8" fillId="31" borderId="35" xfId="0" applyFont="1" applyFill="1" applyBorder="1" applyAlignment="1">
      <alignment horizontal="center" vertical="center"/>
    </xf>
    <xf numFmtId="0" fontId="48" fillId="31" borderId="62" xfId="0" applyFont="1" applyFill="1" applyBorder="1" applyAlignment="1">
      <alignment horizontal="center" vertical="center"/>
    </xf>
    <xf numFmtId="0" fontId="48" fillId="31" borderId="63" xfId="0" applyFont="1" applyFill="1" applyBorder="1" applyAlignment="1">
      <alignment horizontal="center" vertical="center"/>
    </xf>
    <xf numFmtId="0" fontId="48" fillId="31" borderId="36" xfId="0" applyFont="1" applyFill="1" applyBorder="1" applyAlignment="1">
      <alignment horizontal="center" vertical="center"/>
    </xf>
    <xf numFmtId="0" fontId="48" fillId="31" borderId="64" xfId="0" applyFont="1" applyFill="1" applyBorder="1" applyAlignment="1">
      <alignment horizontal="center" vertical="center"/>
    </xf>
    <xf numFmtId="0" fontId="48" fillId="31" borderId="65" xfId="0" applyFont="1" applyFill="1" applyBorder="1" applyAlignment="1">
      <alignment horizontal="center" vertical="center"/>
    </xf>
    <xf numFmtId="0" fontId="48" fillId="31" borderId="37" xfId="0" applyFont="1" applyFill="1" applyBorder="1" applyAlignment="1">
      <alignment horizontal="center" vertical="center"/>
    </xf>
    <xf numFmtId="0" fontId="48" fillId="31" borderId="66" xfId="0" applyFont="1" applyFill="1" applyBorder="1" applyAlignment="1">
      <alignment horizontal="center" vertical="center"/>
    </xf>
    <xf numFmtId="0" fontId="48" fillId="31" borderId="67" xfId="0" applyFont="1" applyFill="1" applyBorder="1" applyAlignment="1">
      <alignment horizontal="center" vertical="center"/>
    </xf>
    <xf numFmtId="0" fontId="48" fillId="31" borderId="7" xfId="0" applyFont="1" applyFill="1" applyBorder="1" applyAlignment="1">
      <alignment horizontal="center" vertical="center"/>
    </xf>
    <xf numFmtId="0" fontId="48" fillId="31" borderId="20" xfId="0" applyFont="1" applyFill="1" applyBorder="1" applyAlignment="1">
      <alignment horizontal="center" vertical="center"/>
    </xf>
    <xf numFmtId="0" fontId="48" fillId="31" borderId="4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/>
    </xf>
    <xf numFmtId="0" fontId="84" fillId="0" borderId="20" xfId="0" applyFont="1" applyFill="1" applyBorder="1" applyAlignment="1">
      <alignment horizontal="center" vertical="center"/>
    </xf>
    <xf numFmtId="0" fontId="20" fillId="41" borderId="3" xfId="0" applyFont="1" applyFill="1" applyBorder="1" applyAlignment="1">
      <alignment horizontal="center" vertical="center"/>
    </xf>
    <xf numFmtId="0" fontId="20" fillId="41" borderId="13" xfId="0" applyFont="1" applyFill="1" applyBorder="1" applyAlignment="1">
      <alignment horizontal="center" vertical="center"/>
    </xf>
    <xf numFmtId="0" fontId="20" fillId="41" borderId="55" xfId="0" applyFont="1" applyFill="1" applyBorder="1" applyAlignment="1">
      <alignment horizontal="center" vertical="center"/>
    </xf>
    <xf numFmtId="0" fontId="20" fillId="41" borderId="61" xfId="0" applyFont="1" applyFill="1" applyBorder="1" applyAlignment="1">
      <alignment horizontal="center" vertical="center"/>
    </xf>
    <xf numFmtId="0" fontId="20" fillId="41" borderId="24" xfId="0" applyFont="1" applyFill="1" applyBorder="1" applyAlignment="1">
      <alignment horizontal="center" vertical="center"/>
    </xf>
    <xf numFmtId="0" fontId="20" fillId="41" borderId="25" xfId="0" applyFont="1" applyFill="1" applyBorder="1" applyAlignment="1">
      <alignment horizontal="center" vertical="center"/>
    </xf>
    <xf numFmtId="0" fontId="21" fillId="40" borderId="7" xfId="0" applyFont="1" applyFill="1" applyBorder="1" applyAlignment="1">
      <alignment horizontal="left" vertical="center"/>
    </xf>
    <xf numFmtId="0" fontId="21" fillId="40" borderId="4" xfId="0" applyFont="1" applyFill="1" applyBorder="1" applyAlignment="1">
      <alignment horizontal="left" vertical="center"/>
    </xf>
    <xf numFmtId="0" fontId="91" fillId="42" borderId="7" xfId="0" applyFont="1" applyFill="1" applyBorder="1" applyAlignment="1">
      <alignment horizontal="center" vertical="center"/>
    </xf>
    <xf numFmtId="0" fontId="91" fillId="42" borderId="20" xfId="0" applyFont="1" applyFill="1" applyBorder="1" applyAlignment="1">
      <alignment horizontal="center" vertical="center"/>
    </xf>
    <xf numFmtId="0" fontId="91" fillId="42" borderId="4" xfId="0" applyFont="1" applyFill="1" applyBorder="1" applyAlignment="1">
      <alignment horizontal="center" vertical="center"/>
    </xf>
    <xf numFmtId="0" fontId="46" fillId="31" borderId="7" xfId="0" applyFont="1" applyFill="1" applyBorder="1" applyAlignment="1">
      <alignment horizontal="center" vertical="center"/>
    </xf>
    <xf numFmtId="0" fontId="46" fillId="31" borderId="20" xfId="0" applyFont="1" applyFill="1" applyBorder="1" applyAlignment="1">
      <alignment horizontal="center" vertical="center"/>
    </xf>
    <xf numFmtId="0" fontId="46" fillId="31" borderId="4" xfId="0" applyFont="1" applyFill="1" applyBorder="1" applyAlignment="1">
      <alignment horizontal="center" vertical="center"/>
    </xf>
    <xf numFmtId="0" fontId="67" fillId="42" borderId="7" xfId="35" applyFill="1" applyBorder="1">
      <alignment horizontal="center" vertical="center"/>
      <protection/>
    </xf>
    <xf numFmtId="0" fontId="67" fillId="42" borderId="4" xfId="35" applyFill="1" applyBorder="1">
      <alignment horizontal="center" vertical="center"/>
      <protection/>
    </xf>
    <xf numFmtId="0" fontId="67" fillId="42" borderId="20" xfId="35" applyFill="1" applyBorder="1">
      <alignment horizontal="center" vertical="center"/>
      <protection/>
    </xf>
    <xf numFmtId="0" fontId="1" fillId="0" borderId="0" xfId="0" applyFont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91" fillId="43" borderId="7" xfId="0" applyFont="1" applyFill="1" applyBorder="1" applyAlignment="1">
      <alignment horizontal="center" vertical="center"/>
    </xf>
    <xf numFmtId="0" fontId="91" fillId="43" borderId="20" xfId="0" applyFont="1" applyFill="1" applyBorder="1" applyAlignment="1">
      <alignment horizontal="center" vertical="center"/>
    </xf>
    <xf numFmtId="0" fontId="91" fillId="43" borderId="4" xfId="0" applyFont="1" applyFill="1" applyBorder="1" applyAlignment="1">
      <alignment horizontal="center" vertical="center"/>
    </xf>
    <xf numFmtId="0" fontId="86" fillId="31" borderId="20" xfId="0" applyFont="1" applyFill="1" applyBorder="1" applyAlignment="1">
      <alignment horizontal="left"/>
    </xf>
    <xf numFmtId="0" fontId="86" fillId="31" borderId="4" xfId="0" applyFont="1" applyFill="1" applyBorder="1" applyAlignment="1">
      <alignment horizontal="left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91" fillId="44" borderId="7" xfId="0" applyFont="1" applyFill="1" applyBorder="1" applyAlignment="1">
      <alignment horizontal="center" vertical="center"/>
    </xf>
    <xf numFmtId="0" fontId="91" fillId="44" borderId="20" xfId="0" applyFont="1" applyFill="1" applyBorder="1" applyAlignment="1">
      <alignment horizontal="center" vertical="center"/>
    </xf>
    <xf numFmtId="0" fontId="91" fillId="44" borderId="6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/>
    </xf>
    <xf numFmtId="0" fontId="49" fillId="0" borderId="28" xfId="0" applyFont="1" applyFill="1" applyBorder="1" applyAlignment="1">
      <alignment horizontal="left"/>
    </xf>
    <xf numFmtId="0" fontId="6" fillId="0" borderId="36" xfId="0" applyFont="1" applyFill="1" applyBorder="1" applyAlignment="1">
      <alignment vertical="top"/>
    </xf>
    <xf numFmtId="0" fontId="6" fillId="0" borderId="65" xfId="0" applyFont="1" applyFill="1" applyBorder="1" applyAlignment="1">
      <alignment vertical="top"/>
    </xf>
    <xf numFmtId="0" fontId="6" fillId="0" borderId="28" xfId="0" applyFont="1" applyBorder="1" applyAlignment="1">
      <alignment horizontal="left"/>
    </xf>
    <xf numFmtId="0" fontId="92" fillId="0" borderId="36" xfId="0" applyFont="1" applyBorder="1" applyAlignment="1">
      <alignment horizontal="left"/>
    </xf>
    <xf numFmtId="0" fontId="92" fillId="0" borderId="65" xfId="0" applyFont="1" applyBorder="1" applyAlignment="1">
      <alignment horizontal="left"/>
    </xf>
    <xf numFmtId="0" fontId="86" fillId="0" borderId="36" xfId="0" applyFont="1" applyBorder="1" applyAlignment="1">
      <alignment horizontal="left"/>
    </xf>
    <xf numFmtId="0" fontId="86" fillId="0" borderId="65" xfId="0" applyFont="1" applyBorder="1" applyAlignment="1">
      <alignment horizontal="left"/>
    </xf>
    <xf numFmtId="0" fontId="50" fillId="39" borderId="28" xfId="0" applyFont="1" applyFill="1" applyBorder="1" applyAlignment="1">
      <alignment horizontal="left"/>
    </xf>
    <xf numFmtId="0" fontId="50" fillId="0" borderId="28" xfId="0" applyFont="1" applyFill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6" fillId="0" borderId="36" xfId="0" applyFont="1" applyFill="1" applyBorder="1" applyAlignment="1">
      <alignment horizontal="left"/>
    </xf>
    <xf numFmtId="0" fontId="6" fillId="0" borderId="65" xfId="0" applyFont="1" applyFill="1" applyBorder="1" applyAlignment="1">
      <alignment horizontal="left"/>
    </xf>
    <xf numFmtId="0" fontId="17" fillId="39" borderId="28" xfId="0" applyFont="1" applyFill="1" applyBorder="1" applyAlignment="1">
      <alignment horizontal="left"/>
    </xf>
    <xf numFmtId="0" fontId="17" fillId="39" borderId="50" xfId="0" applyFont="1" applyFill="1" applyBorder="1" applyAlignment="1">
      <alignment horizontal="left"/>
    </xf>
    <xf numFmtId="0" fontId="49" fillId="39" borderId="28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left"/>
    </xf>
    <xf numFmtId="0" fontId="54" fillId="0" borderId="28" xfId="0" applyFont="1" applyFill="1" applyBorder="1" applyAlignment="1">
      <alignment horizontal="left"/>
    </xf>
    <xf numFmtId="0" fontId="48" fillId="31" borderId="7" xfId="0" applyFont="1" applyFill="1" applyBorder="1" applyAlignment="1">
      <alignment horizontal="left"/>
    </xf>
    <xf numFmtId="0" fontId="48" fillId="31" borderId="20" xfId="0" applyFont="1" applyFill="1" applyBorder="1" applyAlignment="1">
      <alignment horizontal="left"/>
    </xf>
    <xf numFmtId="0" fontId="57" fillId="0" borderId="28" xfId="0" applyFont="1" applyFill="1" applyBorder="1" applyAlignment="1">
      <alignment horizontal="left"/>
    </xf>
    <xf numFmtId="0" fontId="6" fillId="39" borderId="36" xfId="0" applyFont="1" applyFill="1" applyBorder="1" applyAlignment="1">
      <alignment horizontal="left"/>
    </xf>
    <xf numFmtId="0" fontId="6" fillId="39" borderId="65" xfId="0" applyFont="1" applyFill="1" applyBorder="1" applyAlignment="1">
      <alignment horizontal="left"/>
    </xf>
    <xf numFmtId="49" fontId="92" fillId="0" borderId="28" xfId="0" applyNumberFormat="1" applyFont="1" applyBorder="1" applyAlignment="1">
      <alignment horizontal="left"/>
    </xf>
    <xf numFmtId="0" fontId="49" fillId="39" borderId="36" xfId="0" applyFont="1" applyFill="1" applyBorder="1" applyAlignment="1">
      <alignment horizontal="left"/>
    </xf>
    <xf numFmtId="0" fontId="49" fillId="39" borderId="65" xfId="0" applyFont="1" applyFill="1" applyBorder="1" applyAlignment="1">
      <alignment horizontal="left"/>
    </xf>
    <xf numFmtId="0" fontId="67" fillId="42" borderId="7" xfId="35" applyFont="1" applyFill="1" applyBorder="1" applyAlignment="1">
      <alignment horizontal="center" vertical="center"/>
      <protection/>
    </xf>
    <xf numFmtId="0" fontId="67" fillId="42" borderId="20" xfId="35" applyFont="1" applyFill="1" applyBorder="1" applyAlignment="1">
      <alignment horizontal="center" vertical="center"/>
      <protection/>
    </xf>
    <xf numFmtId="0" fontId="67" fillId="42" borderId="4" xfId="35" applyFont="1" applyFill="1" applyBorder="1" applyAlignment="1">
      <alignment horizontal="center" vertical="center"/>
      <protection/>
    </xf>
    <xf numFmtId="0" fontId="67" fillId="42" borderId="7" xfId="35" applyFont="1" applyFill="1" applyBorder="1">
      <alignment horizontal="center" vertical="center"/>
      <protection/>
    </xf>
    <xf numFmtId="0" fontId="67" fillId="42" borderId="20" xfId="35" applyFont="1" applyFill="1" applyBorder="1">
      <alignment horizontal="center" vertical="center"/>
      <protection/>
    </xf>
    <xf numFmtId="0" fontId="67" fillId="42" borderId="4" xfId="35" applyFont="1" applyFill="1" applyBorder="1">
      <alignment horizontal="center" vertical="center"/>
      <protection/>
    </xf>
    <xf numFmtId="0" fontId="48" fillId="45" borderId="7" xfId="0" applyFont="1" applyFill="1" applyBorder="1" applyAlignment="1">
      <alignment horizontal="center" vertical="center"/>
    </xf>
    <xf numFmtId="0" fontId="48" fillId="45" borderId="4" xfId="0" applyFont="1" applyFill="1" applyBorder="1" applyAlignment="1">
      <alignment horizontal="center" vertical="center"/>
    </xf>
    <xf numFmtId="0" fontId="92" fillId="0" borderId="36" xfId="0" applyFont="1" applyBorder="1" applyAlignment="1">
      <alignment vertical="top"/>
    </xf>
    <xf numFmtId="0" fontId="92" fillId="0" borderId="65" xfId="0" applyFont="1" applyBorder="1" applyAlignment="1">
      <alignment vertical="top"/>
    </xf>
    <xf numFmtId="0" fontId="49" fillId="39" borderId="46" xfId="0" applyFont="1" applyFill="1" applyBorder="1" applyAlignment="1">
      <alignment horizontal="left"/>
    </xf>
    <xf numFmtId="0" fontId="48" fillId="45" borderId="68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left"/>
    </xf>
  </cellXfs>
  <cellStyles count="50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lå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grön/blå" xfId="45"/>
    <cellStyle name="Indata" xfId="46"/>
    <cellStyle name="Comma" xfId="47"/>
    <cellStyle name="Kontrollcell" xfId="48"/>
    <cellStyle name="Länkad cell" xfId="49"/>
    <cellStyle name="Neutral" xfId="50"/>
    <cellStyle name="orange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 [0]" xfId="59"/>
    <cellStyle name="Utdata" xfId="60"/>
    <cellStyle name="Currency" xfId="61"/>
    <cellStyle name="Currency [0]" xfId="62"/>
    <cellStyle name="Varningstext" xfId="63"/>
  </cellStyles>
  <dxfs count="78">
    <dxf>
      <font>
        <color auto="1"/>
      </font>
      <fill>
        <patternFill patternType="solid">
          <fgColor indexed="65"/>
          <bgColor rgb="FF79C211"/>
        </patternFill>
      </fill>
    </dxf>
    <dxf>
      <font>
        <color auto="1"/>
      </font>
      <fill>
        <patternFill patternType="solid">
          <fgColor indexed="65"/>
          <bgColor rgb="FFE04F5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5"/>
          <bgColor rgb="FFE04A56"/>
        </patternFill>
      </fill>
    </dxf>
    <dxf>
      <font>
        <color auto="1"/>
      </font>
      <fill>
        <patternFill patternType="solid">
          <fgColor indexed="65"/>
          <bgColor rgb="FF6FC0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5"/>
          <bgColor rgb="FFE04A56"/>
        </patternFill>
      </fill>
    </dxf>
    <dxf>
      <font>
        <color auto="1"/>
      </font>
      <fill>
        <patternFill patternType="solid">
          <fgColor indexed="65"/>
          <bgColor rgb="FF6FC0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5"/>
          <bgColor rgb="FFE04A56"/>
        </patternFill>
      </fill>
    </dxf>
    <dxf>
      <font>
        <color auto="1"/>
      </font>
      <fill>
        <patternFill patternType="solid">
          <fgColor indexed="65"/>
          <bgColor rgb="FF6FC0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5"/>
          <bgColor rgb="FFE04A56"/>
        </patternFill>
      </fill>
    </dxf>
    <dxf>
      <font>
        <color auto="1"/>
      </font>
      <fill>
        <patternFill patternType="solid">
          <fgColor indexed="65"/>
          <bgColor rgb="FF6FC0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5"/>
          <bgColor rgb="FFE04A56"/>
        </patternFill>
      </fill>
    </dxf>
    <dxf>
      <font>
        <color auto="1"/>
      </font>
      <fill>
        <patternFill patternType="solid">
          <fgColor indexed="65"/>
          <bgColor rgb="FF6FC0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5"/>
          <bgColor rgb="FFE04A56"/>
        </patternFill>
      </fill>
    </dxf>
    <dxf>
      <font>
        <color auto="1"/>
      </font>
      <fill>
        <patternFill patternType="solid">
          <fgColor indexed="65"/>
          <bgColor rgb="FF6FC0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5"/>
          <bgColor rgb="FFE04A56"/>
        </patternFill>
      </fill>
    </dxf>
    <dxf>
      <font>
        <color auto="1"/>
      </font>
      <fill>
        <patternFill patternType="solid">
          <fgColor indexed="65"/>
          <bgColor rgb="FF6FC0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5"/>
          <bgColor rgb="FFE04A56"/>
        </patternFill>
      </fill>
    </dxf>
    <dxf>
      <font>
        <color auto="1"/>
      </font>
      <fill>
        <patternFill patternType="solid">
          <fgColor indexed="65"/>
          <bgColor rgb="FF6FC0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5"/>
          <bgColor rgb="FFE0464F"/>
        </patternFill>
      </fill>
    </dxf>
    <dxf>
      <font>
        <color auto="1"/>
      </font>
      <fill>
        <patternFill patternType="solid">
          <fgColor indexed="65"/>
          <bgColor rgb="FF6CBA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5"/>
          <bgColor rgb="FFE0464F"/>
        </patternFill>
      </fill>
    </dxf>
    <dxf>
      <font>
        <color auto="1"/>
      </font>
      <fill>
        <patternFill patternType="solid">
          <fgColor indexed="65"/>
          <bgColor rgb="FF72C6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5"/>
          <bgColor rgb="FF71C211"/>
        </patternFill>
      </fill>
    </dxf>
    <dxf>
      <font>
        <color indexed="9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rgb="FFFFCC99"/>
        </patternFill>
      </fill>
      <border/>
    </dxf>
    <dxf>
      <font>
        <color rgb="FFFFFFFF"/>
      </font>
      <fill>
        <patternFill>
          <bgColor rgb="FFFFCC99"/>
        </patternFill>
      </fill>
      <border/>
    </dxf>
    <dxf>
      <font>
        <color auto="1"/>
      </font>
      <fill>
        <patternFill patternType="solid">
          <fgColor indexed="65"/>
          <bgColor rgb="FF71C211"/>
        </patternFill>
      </fill>
      <border/>
    </dxf>
    <dxf>
      <font>
        <color auto="1"/>
      </font>
      <fill>
        <patternFill patternType="solid">
          <fgColor indexed="65"/>
          <bgColor rgb="FF72C611"/>
        </patternFill>
      </fill>
      <border/>
    </dxf>
    <dxf>
      <font>
        <color auto="1"/>
      </font>
      <fill>
        <patternFill patternType="solid">
          <fgColor indexed="65"/>
          <bgColor rgb="FFE0464F"/>
        </patternFill>
      </fill>
      <border/>
    </dxf>
    <dxf>
      <font>
        <color auto="1"/>
      </font>
      <fill>
        <patternFill patternType="solid">
          <fgColor indexed="65"/>
          <bgColor rgb="FF6CBA11"/>
        </patternFill>
      </fill>
      <border/>
    </dxf>
    <dxf>
      <font>
        <color auto="1"/>
      </font>
      <fill>
        <patternFill patternType="solid">
          <fgColor indexed="65"/>
          <bgColor rgb="FF6FC011"/>
        </patternFill>
      </fill>
      <border/>
    </dxf>
    <dxf>
      <font>
        <color auto="1"/>
      </font>
      <fill>
        <patternFill patternType="solid">
          <fgColor indexed="65"/>
          <bgColor rgb="FFE04A56"/>
        </patternFill>
      </fill>
      <border/>
    </dxf>
    <dxf>
      <font>
        <color auto="1"/>
      </font>
      <fill>
        <patternFill patternType="solid">
          <fgColor indexed="65"/>
          <bgColor rgb="FFE04F57"/>
        </patternFill>
      </fill>
      <border/>
    </dxf>
    <dxf>
      <font>
        <color auto="1"/>
      </font>
      <fill>
        <patternFill patternType="solid">
          <fgColor indexed="65"/>
          <bgColor rgb="FF79C211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5"/>
          <c:y val="0.134"/>
          <c:w val="0.745"/>
          <c:h val="0.84675"/>
        </c:manualLayout>
      </c:layout>
      <c:pie3DChart>
        <c:varyColors val="1"/>
        <c:ser>
          <c:idx val="0"/>
          <c:order val="0"/>
          <c:tx>
            <c:strRef>
              <c:f>'Funktioner (Rör ej!)'!$A$21</c:f>
              <c:strCache>
                <c:ptCount val="1"/>
                <c:pt idx="0">
                  <c:v>-- Int?kter --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2BFF8"/>
                  </a:gs>
                  <a:gs pos="100000">
                    <a:srgbClr val="3670B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AA1A0"/>
                  </a:gs>
                  <a:gs pos="100000">
                    <a:srgbClr val="B9373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4F4A6"/>
                  </a:gs>
                  <a:gs pos="100000">
                    <a:srgbClr val="8DB24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5B3E2"/>
                  </a:gs>
                  <a:gs pos="100000">
                    <a:srgbClr val="704F9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9DE2FF"/>
                  </a:gs>
                  <a:gs pos="100000">
                    <a:srgbClr val="31A1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85"/>
                  </a:gs>
                  <a:gs pos="100000">
                    <a:srgbClr val="F2822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B6D1FF"/>
                  </a:gs>
                  <a:gs pos="100000">
                    <a:srgbClr val="8AA7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B6B4"/>
                  </a:gs>
                  <a:gs pos="100000">
                    <a:srgbClr val="DA8A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E4FFBA"/>
                  </a:gs>
                  <a:gs pos="100000">
                    <a:srgbClr val="BBD6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D6C5F1"/>
                  </a:gs>
                  <a:gs pos="100000">
                    <a:srgbClr val="A896C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B2F1FF"/>
                  </a:gs>
                  <a:gs pos="100000">
                    <a:srgbClr val="87C8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'Funktioner (Rör ej!)'!$A$22:$A$33</c:f>
              <c:strCache>
                <c:ptCount val="12"/>
                <c:pt idx="0">
                  <c:v>Bidrag fr?n Sveriges Elevk?rer</c:v>
                </c:pt>
                <c:pt idx="1">
                  <c:v>Bidrag fr?n skolan</c:v>
                </c:pt>
                <c:pt idx="2">
                  <c:v>?vriga bidrag</c:v>
                </c:pt>
                <c:pt idx="3">
                  <c:v>Medlemsavgift/Medlemskort</c:v>
                </c:pt>
                <c:pt idx="4">
                  <c:v>Sponsring</c:v>
                </c:pt>
                <c:pt idx="5">
                  <c:v>Biljettint?kter</c:v>
                </c:pt>
                <c:pt idx="6">
                  <c:v>Skolkl?der</c:v>
                </c:pt>
                <c:pt idx="7">
                  <c:v>Skolmaterial</c:v>
                </c:pt>
                <c:pt idx="8">
                  <c:v>Studentartiklar</c:v>
                </c:pt>
                <c:pt idx="9">
                  <c:v>Fotokataloger</c:v>
                </c:pt>
                <c:pt idx="10">
                  <c:v>?vrig f?rs?ljning</c:v>
                </c:pt>
                <c:pt idx="11">
                  <c:v>Int?kt fr?n avtal</c:v>
                </c:pt>
              </c:strCache>
            </c:strRef>
          </c:cat>
          <c:val>
            <c:numRef>
              <c:f>'Funktioner (Rör ej!)'!$B$22:$B$33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75"/>
          <c:y val="0.126"/>
          <c:w val="0.111"/>
          <c:h val="0.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125"/>
          <c:y val="0.15625"/>
          <c:w val="0.82475"/>
          <c:h val="0.8285"/>
        </c:manualLayout>
      </c:layout>
      <c:pie3DChart>
        <c:varyColors val="1"/>
        <c:ser>
          <c:idx val="0"/>
          <c:order val="0"/>
          <c:tx>
            <c:strRef>
              <c:f>'Funktioner (Rör ej!)'!$A$35</c:f>
              <c:strCache>
                <c:ptCount val="1"/>
                <c:pt idx="0">
                  <c:v>-- Utgifter --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2BFF8"/>
                  </a:gs>
                  <a:gs pos="100000">
                    <a:srgbClr val="3670B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AA1A0"/>
                  </a:gs>
                  <a:gs pos="100000">
                    <a:srgbClr val="B9373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4F4A6"/>
                  </a:gs>
                  <a:gs pos="100000">
                    <a:srgbClr val="8DB24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5B3E2"/>
                  </a:gs>
                  <a:gs pos="100000">
                    <a:srgbClr val="704F9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9DE2FF"/>
                  </a:gs>
                  <a:gs pos="100000">
                    <a:srgbClr val="31A1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85"/>
                  </a:gs>
                  <a:gs pos="100000">
                    <a:srgbClr val="F2822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B6D1FF"/>
                  </a:gs>
                  <a:gs pos="100000">
                    <a:srgbClr val="8AA7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B6B4"/>
                  </a:gs>
                  <a:gs pos="100000">
                    <a:srgbClr val="DA8A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'Funktioner (Rör ej!)'!$A$36:$A$44</c:f>
              <c:strCache>
                <c:ptCount val="9"/>
                <c:pt idx="0">
                  <c:v>Event</c:v>
                </c:pt>
                <c:pt idx="1">
                  <c:v>Service</c:v>
                </c:pt>
                <c:pt idx="2">
                  <c:v>Lobbying</c:v>
                </c:pt>
                <c:pt idx="3">
                  <c:v>Bildning</c:v>
                </c:pt>
                <c:pt idx="4">
                  <c:v>F?reningsbidrag</c:v>
                </c:pt>
                <c:pt idx="5">
                  <c:v>Lokalkostnader</c:v>
                </c:pt>
                <c:pt idx="6">
                  <c:v>Kontorsmaterial</c:v>
                </c:pt>
                <c:pt idx="7">
                  <c:v>Resor</c:v>
                </c:pt>
                <c:pt idx="8">
                  <c:v>?vriga utgifter</c:v>
                </c:pt>
              </c:strCache>
            </c:strRef>
          </c:cat>
          <c:val>
            <c:numRef>
              <c:f>'Funktioner (Rör ej!)'!$B$36:$B$44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75"/>
          <c:y val="0.264"/>
          <c:w val="0.11175"/>
          <c:h val="0.6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742950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19050" y="38100"/>
        <a:ext cx="687705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34</xdr:row>
      <xdr:rowOff>104775</xdr:rowOff>
    </xdr:from>
    <xdr:to>
      <xdr:col>8</xdr:col>
      <xdr:colOff>742950</xdr:colOff>
      <xdr:row>67</xdr:row>
      <xdr:rowOff>66675</xdr:rowOff>
    </xdr:to>
    <xdr:graphicFrame>
      <xdr:nvGraphicFramePr>
        <xdr:cNvPr id="2" name="Diagram 3"/>
        <xdr:cNvGraphicFramePr/>
      </xdr:nvGraphicFramePr>
      <xdr:xfrm>
        <a:off x="66675" y="6581775"/>
        <a:ext cx="6829425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8"/>
  <sheetViews>
    <sheetView tabSelected="1" zoomScale="90" zoomScaleNormal="90" zoomScalePageLayoutView="0" workbookViewId="0" topLeftCell="A1">
      <selection activeCell="U8" sqref="U8"/>
    </sheetView>
  </sheetViews>
  <sheetFormatPr defaultColWidth="11.140625" defaultRowHeight="15"/>
  <cols>
    <col min="1" max="1" width="2.421875" style="0" customWidth="1"/>
    <col min="2" max="5" width="16.28125" style="0" customWidth="1"/>
    <col min="6" max="6" width="2.28125" style="0" customWidth="1"/>
    <col min="7" max="13" width="12.7109375" style="0" customWidth="1"/>
  </cols>
  <sheetData>
    <row r="1" ht="12" customHeight="1"/>
    <row r="2" ht="12.75" customHeight="1"/>
    <row r="3" ht="12.75" customHeight="1"/>
    <row r="4" ht="12.75" customHeight="1" thickBot="1"/>
    <row r="5" spans="2:5" ht="25.5" customHeight="1">
      <c r="B5" s="194" t="s">
        <v>73</v>
      </c>
      <c r="C5" s="195"/>
      <c r="D5" s="195"/>
      <c r="E5" s="196"/>
    </row>
    <row r="6" spans="2:5" ht="16.5" customHeight="1" thickBot="1">
      <c r="B6" s="197"/>
      <c r="C6" s="198"/>
      <c r="D6" s="198"/>
      <c r="E6" s="199"/>
    </row>
    <row r="7" spans="2:7" ht="30" customHeight="1" thickBot="1">
      <c r="B7" s="200" t="s">
        <v>116</v>
      </c>
      <c r="C7" s="201"/>
      <c r="D7" s="200" t="s">
        <v>66</v>
      </c>
      <c r="E7" s="201"/>
      <c r="G7" s="70"/>
    </row>
    <row r="8" spans="2:5" ht="30" customHeight="1" thickBot="1">
      <c r="B8" s="173" t="s">
        <v>117</v>
      </c>
      <c r="C8" s="174"/>
      <c r="D8" s="173" t="s">
        <v>115</v>
      </c>
      <c r="E8" s="174"/>
    </row>
    <row r="9" spans="2:5" ht="21.75" customHeight="1" thickBot="1">
      <c r="B9" s="193"/>
      <c r="C9" s="193"/>
      <c r="D9" s="193"/>
      <c r="E9" s="16"/>
    </row>
    <row r="10" spans="2:6" ht="33.75" customHeight="1" thickBot="1">
      <c r="B10" s="202" t="s">
        <v>67</v>
      </c>
      <c r="C10" s="203"/>
      <c r="D10" s="203"/>
      <c r="E10" s="204"/>
      <c r="F10" s="70"/>
    </row>
    <row r="11" spans="2:5" ht="21.75" customHeight="1" thickBot="1">
      <c r="B11" s="192"/>
      <c r="C11" s="192"/>
      <c r="D11" s="192"/>
      <c r="E11" s="71"/>
    </row>
    <row r="12" spans="2:5" ht="21.75" customHeight="1">
      <c r="B12" s="176" t="s">
        <v>7</v>
      </c>
      <c r="C12" s="177"/>
      <c r="D12" s="178"/>
      <c r="E12" s="72"/>
    </row>
    <row r="13" spans="2:5" ht="21.75" customHeight="1" thickBot="1">
      <c r="B13" s="182" t="s">
        <v>8</v>
      </c>
      <c r="C13" s="183"/>
      <c r="D13" s="184"/>
      <c r="E13" s="108"/>
    </row>
    <row r="14" spans="2:5" ht="18" customHeight="1" thickBot="1">
      <c r="B14" s="190"/>
      <c r="C14" s="191"/>
      <c r="D14" s="114" t="s">
        <v>82</v>
      </c>
      <c r="E14" s="110">
        <f>E12+E13</f>
        <v>0</v>
      </c>
    </row>
    <row r="15" spans="2:5" ht="21.75" customHeight="1" thickBot="1">
      <c r="B15" s="188"/>
      <c r="C15" s="188"/>
      <c r="D15" s="188"/>
      <c r="E15" s="111"/>
    </row>
    <row r="16" spans="2:5" ht="21.75" customHeight="1">
      <c r="B16" s="176" t="s">
        <v>74</v>
      </c>
      <c r="C16" s="177"/>
      <c r="D16" s="178"/>
      <c r="E16" s="109">
        <f>'Bokföring 10'!G43</f>
        <v>0</v>
      </c>
    </row>
    <row r="17" spans="2:5" ht="21.75" customHeight="1">
      <c r="B17" s="179" t="s">
        <v>78</v>
      </c>
      <c r="C17" s="180"/>
      <c r="D17" s="181"/>
      <c r="E17" s="73">
        <f>'Bokföring 10'!G44</f>
        <v>0</v>
      </c>
    </row>
    <row r="18" spans="2:5" ht="27.75" customHeight="1" thickBot="1">
      <c r="B18" s="182" t="s">
        <v>2</v>
      </c>
      <c r="C18" s="183"/>
      <c r="D18" s="184"/>
      <c r="E18" s="140">
        <f>'Bokföring 10'!G45</f>
        <v>0</v>
      </c>
    </row>
    <row r="19" spans="2:5" ht="21.75" customHeight="1" thickBot="1">
      <c r="B19" s="189"/>
      <c r="C19" s="189"/>
      <c r="D19" s="189"/>
      <c r="E19" s="111"/>
    </row>
    <row r="20" spans="2:5" ht="27.75" customHeight="1" thickBot="1">
      <c r="B20" s="185" t="s">
        <v>109</v>
      </c>
      <c r="C20" s="186"/>
      <c r="D20" s="187"/>
      <c r="E20" s="139">
        <f>'Bokföring 10'!D45</f>
        <v>0</v>
      </c>
    </row>
    <row r="24" ht="15">
      <c r="B24" s="15"/>
    </row>
    <row r="34" ht="15">
      <c r="B34" s="15"/>
    </row>
    <row r="38" ht="15">
      <c r="B38" s="5"/>
    </row>
  </sheetData>
  <sheetProtection/>
  <mergeCells count="15">
    <mergeCell ref="B14:C14"/>
    <mergeCell ref="B11:D11"/>
    <mergeCell ref="B9:D9"/>
    <mergeCell ref="B5:E6"/>
    <mergeCell ref="B7:C7"/>
    <mergeCell ref="D7:E7"/>
    <mergeCell ref="B10:E10"/>
    <mergeCell ref="B12:D12"/>
    <mergeCell ref="B13:D13"/>
    <mergeCell ref="B16:D16"/>
    <mergeCell ref="B17:D17"/>
    <mergeCell ref="B18:D18"/>
    <mergeCell ref="B20:D20"/>
    <mergeCell ref="B15:D15"/>
    <mergeCell ref="B19:D19"/>
  </mergeCells>
  <conditionalFormatting sqref="E20">
    <cfRule type="cellIs" priority="3" dxfId="67" operator="lessThan" stopIfTrue="1">
      <formula>0</formula>
    </cfRule>
  </conditionalFormatting>
  <conditionalFormatting sqref="E18 E20">
    <cfRule type="cellIs" priority="6" dxfId="68" operator="lessThan" stopIfTrue="1">
      <formula>0</formula>
    </cfRule>
  </conditionalFormatting>
  <conditionalFormatting sqref="E20 E18">
    <cfRule type="cellIs" priority="5" dxfId="69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45"/>
  <sheetViews>
    <sheetView zoomScale="80" zoomScaleNormal="80" zoomScalePageLayoutView="0" workbookViewId="0" topLeftCell="A1">
      <selection activeCell="G45" sqref="G45"/>
    </sheetView>
  </sheetViews>
  <sheetFormatPr defaultColWidth="11.140625" defaultRowHeight="15"/>
  <cols>
    <col min="1" max="1" width="2.7109375" style="0" customWidth="1"/>
    <col min="2" max="2" width="23.7109375" style="0" customWidth="1"/>
    <col min="3" max="3" width="10.7109375" style="0" customWidth="1"/>
    <col min="4" max="4" width="11.421875" style="0" customWidth="1"/>
    <col min="5" max="5" width="3.7109375" style="0" customWidth="1"/>
    <col min="6" max="7" width="10.7109375" style="0" customWidth="1"/>
    <col min="8" max="8" width="2.7109375" style="0" customWidth="1"/>
  </cols>
  <sheetData>
    <row r="1" ht="15.75" thickBot="1"/>
    <row r="2" spans="2:7" ht="28.5" customHeight="1" thickBot="1">
      <c r="B2" s="205" t="s">
        <v>73</v>
      </c>
      <c r="C2" s="206"/>
      <c r="D2" s="206"/>
      <c r="E2" s="206"/>
      <c r="F2" s="206"/>
      <c r="G2" s="207"/>
    </row>
    <row r="3" spans="2:7" ht="15.75" thickBot="1">
      <c r="B3" s="3"/>
      <c r="C3" s="211"/>
      <c r="D3" s="211"/>
      <c r="E3" s="3"/>
      <c r="F3" s="3"/>
      <c r="G3" s="3"/>
    </row>
    <row r="4" spans="2:7" ht="15.75" customHeight="1" thickBot="1">
      <c r="B4" s="160" t="s">
        <v>68</v>
      </c>
      <c r="C4" s="78" t="s">
        <v>69</v>
      </c>
      <c r="D4" s="161" t="s">
        <v>70</v>
      </c>
      <c r="E4" s="56"/>
      <c r="F4" s="57" t="s">
        <v>71</v>
      </c>
      <c r="G4" s="59" t="s">
        <v>72</v>
      </c>
    </row>
    <row r="5" spans="2:7" ht="15">
      <c r="B5" s="164"/>
      <c r="C5" s="165"/>
      <c r="D5" s="166">
        <v>289</v>
      </c>
      <c r="F5" s="23"/>
      <c r="G5" s="136"/>
    </row>
    <row r="6" spans="2:7" ht="15">
      <c r="B6" s="167"/>
      <c r="C6" s="162"/>
      <c r="D6" s="168">
        <v>290</v>
      </c>
      <c r="F6" s="25"/>
      <c r="G6" s="137"/>
    </row>
    <row r="7" spans="2:7" ht="15">
      <c r="B7" s="167"/>
      <c r="C7" s="162"/>
      <c r="D7" s="168">
        <v>291</v>
      </c>
      <c r="F7" s="25"/>
      <c r="G7" s="137"/>
    </row>
    <row r="8" spans="2:7" ht="15">
      <c r="B8" s="167"/>
      <c r="C8" s="162"/>
      <c r="D8" s="168">
        <v>292</v>
      </c>
      <c r="F8" s="25"/>
      <c r="G8" s="137"/>
    </row>
    <row r="9" spans="2:7" ht="15">
      <c r="B9" s="167"/>
      <c r="C9" s="162"/>
      <c r="D9" s="168">
        <v>293</v>
      </c>
      <c r="F9" s="25"/>
      <c r="G9" s="137"/>
    </row>
    <row r="10" spans="2:7" ht="15">
      <c r="B10" s="167"/>
      <c r="C10" s="162"/>
      <c r="D10" s="168">
        <v>294</v>
      </c>
      <c r="F10" s="25"/>
      <c r="G10" s="137"/>
    </row>
    <row r="11" spans="2:7" ht="15">
      <c r="B11" s="167"/>
      <c r="C11" s="162"/>
      <c r="D11" s="168">
        <v>295</v>
      </c>
      <c r="F11" s="25"/>
      <c r="G11" s="137"/>
    </row>
    <row r="12" spans="2:7" ht="15">
      <c r="B12" s="167"/>
      <c r="C12" s="162"/>
      <c r="D12" s="168">
        <v>296</v>
      </c>
      <c r="F12" s="25"/>
      <c r="G12" s="137"/>
    </row>
    <row r="13" spans="2:7" ht="15">
      <c r="B13" s="167"/>
      <c r="C13" s="162"/>
      <c r="D13" s="168">
        <v>297</v>
      </c>
      <c r="F13" s="25"/>
      <c r="G13" s="137"/>
    </row>
    <row r="14" spans="2:7" ht="15">
      <c r="B14" s="167"/>
      <c r="C14" s="162"/>
      <c r="D14" s="168">
        <v>298</v>
      </c>
      <c r="F14" s="25"/>
      <c r="G14" s="137"/>
    </row>
    <row r="15" spans="2:7" ht="15">
      <c r="B15" s="167"/>
      <c r="C15" s="162"/>
      <c r="D15" s="168">
        <v>299</v>
      </c>
      <c r="F15" s="25"/>
      <c r="G15" s="137"/>
    </row>
    <row r="16" spans="2:7" ht="15">
      <c r="B16" s="167"/>
      <c r="C16" s="162"/>
      <c r="D16" s="168">
        <v>300</v>
      </c>
      <c r="F16" s="25"/>
      <c r="G16" s="137"/>
    </row>
    <row r="17" spans="2:7" ht="15">
      <c r="B17" s="167"/>
      <c r="C17" s="162"/>
      <c r="D17" s="168">
        <v>301</v>
      </c>
      <c r="F17" s="25"/>
      <c r="G17" s="137"/>
    </row>
    <row r="18" spans="2:7" ht="15">
      <c r="B18" s="167"/>
      <c r="C18" s="162"/>
      <c r="D18" s="168">
        <v>302</v>
      </c>
      <c r="F18" s="25"/>
      <c r="G18" s="137"/>
    </row>
    <row r="19" spans="2:7" ht="15">
      <c r="B19" s="167"/>
      <c r="C19" s="162"/>
      <c r="D19" s="168">
        <v>303</v>
      </c>
      <c r="F19" s="25"/>
      <c r="G19" s="137"/>
    </row>
    <row r="20" spans="2:7" ht="15">
      <c r="B20" s="167"/>
      <c r="C20" s="162"/>
      <c r="D20" s="168">
        <v>304</v>
      </c>
      <c r="F20" s="25"/>
      <c r="G20" s="137"/>
    </row>
    <row r="21" spans="2:7" ht="15">
      <c r="B21" s="167"/>
      <c r="C21" s="162"/>
      <c r="D21" s="168">
        <v>305</v>
      </c>
      <c r="F21" s="25"/>
      <c r="G21" s="137"/>
    </row>
    <row r="22" spans="2:7" ht="15">
      <c r="B22" s="167"/>
      <c r="C22" s="162"/>
      <c r="D22" s="168">
        <v>306</v>
      </c>
      <c r="F22" s="25"/>
      <c r="G22" s="137"/>
    </row>
    <row r="23" spans="2:7" ht="15">
      <c r="B23" s="167"/>
      <c r="C23" s="162"/>
      <c r="D23" s="168">
        <v>307</v>
      </c>
      <c r="F23" s="25"/>
      <c r="G23" s="137"/>
    </row>
    <row r="24" spans="2:9" ht="15">
      <c r="B24" s="167"/>
      <c r="C24" s="162"/>
      <c r="D24" s="168">
        <v>308</v>
      </c>
      <c r="F24" s="25"/>
      <c r="G24" s="137"/>
      <c r="I24" s="49"/>
    </row>
    <row r="25" spans="2:7" ht="15">
      <c r="B25" s="167"/>
      <c r="C25" s="162"/>
      <c r="D25" s="168">
        <v>309</v>
      </c>
      <c r="F25" s="25"/>
      <c r="G25" s="137"/>
    </row>
    <row r="26" spans="2:7" ht="15">
      <c r="B26" s="169"/>
      <c r="C26" s="163"/>
      <c r="D26" s="168">
        <v>310</v>
      </c>
      <c r="F26" s="50"/>
      <c r="G26" s="134"/>
    </row>
    <row r="27" spans="2:7" ht="15">
      <c r="B27" s="169"/>
      <c r="C27" s="163"/>
      <c r="D27" s="168">
        <v>311</v>
      </c>
      <c r="F27" s="50"/>
      <c r="G27" s="134"/>
    </row>
    <row r="28" spans="2:7" ht="15">
      <c r="B28" s="169"/>
      <c r="C28" s="163"/>
      <c r="D28" s="168">
        <v>312</v>
      </c>
      <c r="F28" s="50"/>
      <c r="G28" s="134"/>
    </row>
    <row r="29" spans="2:7" ht="15">
      <c r="B29" s="169"/>
      <c r="C29" s="163"/>
      <c r="D29" s="168">
        <v>313</v>
      </c>
      <c r="F29" s="50"/>
      <c r="G29" s="134"/>
    </row>
    <row r="30" spans="2:7" ht="15">
      <c r="B30" s="169"/>
      <c r="C30" s="163"/>
      <c r="D30" s="168">
        <v>314</v>
      </c>
      <c r="F30" s="50"/>
      <c r="G30" s="134"/>
    </row>
    <row r="31" spans="2:7" ht="15">
      <c r="B31" s="169"/>
      <c r="C31" s="163"/>
      <c r="D31" s="168">
        <v>315</v>
      </c>
      <c r="F31" s="50"/>
      <c r="G31" s="134"/>
    </row>
    <row r="32" spans="2:7" ht="15">
      <c r="B32" s="169"/>
      <c r="C32" s="163"/>
      <c r="D32" s="168">
        <v>316</v>
      </c>
      <c r="F32" s="50"/>
      <c r="G32" s="134"/>
    </row>
    <row r="33" spans="2:7" ht="15">
      <c r="B33" s="169"/>
      <c r="C33" s="163"/>
      <c r="D33" s="168">
        <v>317</v>
      </c>
      <c r="F33" s="50"/>
      <c r="G33" s="134"/>
    </row>
    <row r="34" spans="2:7" ht="15">
      <c r="B34" s="169"/>
      <c r="C34" s="163"/>
      <c r="D34" s="168">
        <v>318</v>
      </c>
      <c r="F34" s="50"/>
      <c r="G34" s="134"/>
    </row>
    <row r="35" spans="2:7" ht="15">
      <c r="B35" s="169"/>
      <c r="C35" s="163"/>
      <c r="D35" s="168">
        <v>319</v>
      </c>
      <c r="F35" s="50"/>
      <c r="G35" s="134"/>
    </row>
    <row r="36" spans="2:7" ht="15">
      <c r="B36" s="169"/>
      <c r="C36" s="163"/>
      <c r="D36" s="168">
        <v>320</v>
      </c>
      <c r="F36" s="50"/>
      <c r="G36" s="134"/>
    </row>
    <row r="37" spans="2:7" ht="15">
      <c r="B37" s="169"/>
      <c r="C37" s="163"/>
      <c r="D37" s="168">
        <v>321</v>
      </c>
      <c r="F37" s="50"/>
      <c r="G37" s="134"/>
    </row>
    <row r="38" spans="2:7" ht="15">
      <c r="B38" s="169"/>
      <c r="C38" s="163"/>
      <c r="D38" s="168">
        <v>322</v>
      </c>
      <c r="F38" s="50"/>
      <c r="G38" s="134"/>
    </row>
    <row r="39" spans="2:7" ht="15">
      <c r="B39" s="169"/>
      <c r="C39" s="163"/>
      <c r="D39" s="168">
        <v>323</v>
      </c>
      <c r="F39" s="50"/>
      <c r="G39" s="134"/>
    </row>
    <row r="40" spans="2:7" ht="15.75" thickBot="1">
      <c r="B40" s="170"/>
      <c r="C40" s="171"/>
      <c r="D40" s="172">
        <v>324</v>
      </c>
      <c r="F40" s="51"/>
      <c r="G40" s="135"/>
    </row>
    <row r="41" ht="15.75" thickBot="1">
      <c r="D41" s="7"/>
    </row>
    <row r="42" spans="2:7" s="40" customFormat="1" ht="27" customHeight="1" thickBot="1">
      <c r="B42" s="208" t="s">
        <v>106</v>
      </c>
      <c r="C42" s="210"/>
      <c r="D42" s="209"/>
      <c r="F42" s="208" t="s">
        <v>76</v>
      </c>
      <c r="G42" s="209"/>
    </row>
    <row r="43" spans="2:7" ht="21.75" customHeight="1" thickBot="1">
      <c r="B43" s="185" t="s">
        <v>6</v>
      </c>
      <c r="C43" s="187"/>
      <c r="D43" s="60">
        <f>SUMIF(F5:F40,"Bank In",G5:G40)-SUMIF(F5:F40,"Bank Ut",G5:G40)+SUMIF(F5:F40,"Kassa -&gt; Bank",G5:G40)-SUMIF(F5:F40,"Bank -&gt; Kassa",G5:G40)+'Bokföring 8'!D43</f>
        <v>0</v>
      </c>
      <c r="F43" s="159" t="s">
        <v>74</v>
      </c>
      <c r="G43" s="69">
        <f>SUMIF(F5:F40,"Bank In",G5:G40)+SUMIF(F5:F40,"Kassa In",G5:G40)+'Bokföring 8'!G43</f>
        <v>0</v>
      </c>
    </row>
    <row r="44" spans="2:7" ht="21.75" customHeight="1" thickBot="1">
      <c r="B44" s="185" t="s">
        <v>77</v>
      </c>
      <c r="C44" s="187"/>
      <c r="D44" s="60">
        <f>SUMIF(F5:F40,"Kassa In",G5:G40)-SUMIF(F5:F40,"Kassa Ut",G5:G40)+SUMIF(F5:F40,"Bank -&gt; Kassa",G5:G40)-SUMIF(F5:F40,"Kassa -&gt; Bank",G5:G40)+'Bokföring 8'!D44</f>
        <v>0</v>
      </c>
      <c r="F44" s="159" t="s">
        <v>78</v>
      </c>
      <c r="G44" s="60">
        <f>SUMIF(F5:F40,"Bank Ut",G5:G40)+SUMIF(F5:F40,"Kassa Ut",G5:G40)+'Bokföring 8'!G44</f>
        <v>0</v>
      </c>
    </row>
    <row r="45" spans="2:7" ht="21.75" customHeight="1" thickBot="1">
      <c r="B45" s="185" t="s">
        <v>106</v>
      </c>
      <c r="C45" s="187"/>
      <c r="D45" s="48">
        <f>D43+D44</f>
        <v>0</v>
      </c>
      <c r="F45" s="159" t="s">
        <v>76</v>
      </c>
      <c r="G45" s="48">
        <f>G43-G44</f>
        <v>0</v>
      </c>
    </row>
  </sheetData>
  <sheetProtection/>
  <mergeCells count="7">
    <mergeCell ref="B45:C45"/>
    <mergeCell ref="B2:G2"/>
    <mergeCell ref="C3:D3"/>
    <mergeCell ref="B42:D42"/>
    <mergeCell ref="F42:G42"/>
    <mergeCell ref="B43:C43"/>
    <mergeCell ref="B44:C44"/>
  </mergeCells>
  <conditionalFormatting sqref="G45 D45">
    <cfRule type="cellIs" priority="5" dxfId="73" operator="greaterThan" stopIfTrue="1">
      <formula>0</formula>
    </cfRule>
    <cfRule type="cellIs" priority="6" dxfId="74" operator="lessThan" stopIfTrue="1">
      <formula>0</formula>
    </cfRule>
  </conditionalFormatting>
  <conditionalFormatting sqref="G6:G13">
    <cfRule type="cellIs" priority="3" dxfId="2" operator="equal" stopIfTrue="1">
      <formula>"Biljettförsäljning"</formula>
    </cfRule>
  </conditionalFormatting>
  <conditionalFormatting sqref="G5">
    <cfRule type="expression" priority="4" dxfId="2" stopIfTrue="1">
      <formula>IF('Bokföring 9'!$F$5,Biljettförsäljning)</formula>
    </cfRule>
  </conditionalFormatting>
  <conditionalFormatting sqref="G14">
    <cfRule type="cellIs" priority="2" dxfId="2" operator="equal" stopIfTrue="1">
      <formula>"Biljettförsäljning"</formula>
    </cfRule>
  </conditionalFormatting>
  <conditionalFormatting sqref="G15:G25">
    <cfRule type="cellIs" priority="1" dxfId="2" operator="equal" stopIfTrue="1">
      <formula>"Biljettförsäljning"</formula>
    </cfRule>
  </conditionalFormatting>
  <dataValidations count="2">
    <dataValidation type="list" allowBlank="1" showInputMessage="1" showErrorMessage="1" sqref="B5:B40">
      <formula1>Poster_C2_C26</formula1>
    </dataValidation>
    <dataValidation type="list" allowBlank="1" showInputMessage="1" showErrorMessage="1" sqref="F5:F40">
      <formula1>Konton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45"/>
  <sheetViews>
    <sheetView zoomScale="80" zoomScaleNormal="80" zoomScalePageLayoutView="0" workbookViewId="0" topLeftCell="A1">
      <selection activeCell="D44" sqref="D44"/>
    </sheetView>
  </sheetViews>
  <sheetFormatPr defaultColWidth="11.140625" defaultRowHeight="15"/>
  <cols>
    <col min="1" max="1" width="2.7109375" style="0" customWidth="1"/>
    <col min="2" max="2" width="23.7109375" style="0" customWidth="1"/>
    <col min="3" max="3" width="10.7109375" style="0" customWidth="1"/>
    <col min="4" max="4" width="11.421875" style="0" customWidth="1"/>
    <col min="5" max="5" width="3.7109375" style="0" customWidth="1"/>
    <col min="6" max="7" width="10.7109375" style="0" customWidth="1"/>
    <col min="8" max="8" width="2.7109375" style="0" customWidth="1"/>
  </cols>
  <sheetData>
    <row r="1" ht="15.75" thickBot="1"/>
    <row r="2" spans="2:7" ht="28.5" customHeight="1" thickBot="1">
      <c r="B2" s="205" t="s">
        <v>73</v>
      </c>
      <c r="C2" s="206"/>
      <c r="D2" s="206"/>
      <c r="E2" s="206"/>
      <c r="F2" s="206"/>
      <c r="G2" s="207"/>
    </row>
    <row r="3" spans="2:7" ht="15.75" thickBot="1">
      <c r="B3" s="3"/>
      <c r="C3" s="211"/>
      <c r="D3" s="211"/>
      <c r="E3" s="3"/>
      <c r="F3" s="3"/>
      <c r="G3" s="3"/>
    </row>
    <row r="4" spans="2:7" ht="15.75" customHeight="1" thickBot="1">
      <c r="B4" s="160" t="s">
        <v>68</v>
      </c>
      <c r="C4" s="78" t="s">
        <v>69</v>
      </c>
      <c r="D4" s="161" t="s">
        <v>70</v>
      </c>
      <c r="E4" s="56"/>
      <c r="F4" s="57" t="s">
        <v>71</v>
      </c>
      <c r="G4" s="59" t="s">
        <v>72</v>
      </c>
    </row>
    <row r="5" spans="2:7" ht="15">
      <c r="B5" s="164"/>
      <c r="C5" s="165"/>
      <c r="D5" s="166">
        <v>325</v>
      </c>
      <c r="F5" s="23"/>
      <c r="G5" s="136"/>
    </row>
    <row r="6" spans="2:7" ht="15">
      <c r="B6" s="167"/>
      <c r="C6" s="162"/>
      <c r="D6" s="168">
        <v>326</v>
      </c>
      <c r="F6" s="25"/>
      <c r="G6" s="137"/>
    </row>
    <row r="7" spans="2:7" ht="15">
      <c r="B7" s="167"/>
      <c r="C7" s="162"/>
      <c r="D7" s="168">
        <v>327</v>
      </c>
      <c r="F7" s="25"/>
      <c r="G7" s="137"/>
    </row>
    <row r="8" spans="2:7" ht="15">
      <c r="B8" s="167"/>
      <c r="C8" s="162"/>
      <c r="D8" s="168">
        <v>328</v>
      </c>
      <c r="F8" s="25"/>
      <c r="G8" s="137"/>
    </row>
    <row r="9" spans="2:7" ht="15">
      <c r="B9" s="167"/>
      <c r="C9" s="162"/>
      <c r="D9" s="168">
        <v>329</v>
      </c>
      <c r="F9" s="25"/>
      <c r="G9" s="137"/>
    </row>
    <row r="10" spans="2:7" ht="15">
      <c r="B10" s="167"/>
      <c r="C10" s="162"/>
      <c r="D10" s="168">
        <v>330</v>
      </c>
      <c r="F10" s="25"/>
      <c r="G10" s="137"/>
    </row>
    <row r="11" spans="2:7" ht="15">
      <c r="B11" s="167"/>
      <c r="C11" s="162"/>
      <c r="D11" s="168">
        <v>331</v>
      </c>
      <c r="F11" s="25"/>
      <c r="G11" s="137"/>
    </row>
    <row r="12" spans="2:7" ht="15">
      <c r="B12" s="167"/>
      <c r="C12" s="162"/>
      <c r="D12" s="168">
        <v>332</v>
      </c>
      <c r="F12" s="25"/>
      <c r="G12" s="137"/>
    </row>
    <row r="13" spans="2:7" ht="15">
      <c r="B13" s="167"/>
      <c r="C13" s="162"/>
      <c r="D13" s="168">
        <v>333</v>
      </c>
      <c r="F13" s="25"/>
      <c r="G13" s="137"/>
    </row>
    <row r="14" spans="2:7" ht="15">
      <c r="B14" s="167"/>
      <c r="C14" s="162"/>
      <c r="D14" s="168">
        <v>334</v>
      </c>
      <c r="F14" s="25"/>
      <c r="G14" s="137"/>
    </row>
    <row r="15" spans="2:7" ht="15">
      <c r="B15" s="167"/>
      <c r="C15" s="162"/>
      <c r="D15" s="168">
        <v>335</v>
      </c>
      <c r="F15" s="25"/>
      <c r="G15" s="137"/>
    </row>
    <row r="16" spans="2:7" ht="15">
      <c r="B16" s="167"/>
      <c r="C16" s="162"/>
      <c r="D16" s="168">
        <v>336</v>
      </c>
      <c r="F16" s="25"/>
      <c r="G16" s="137"/>
    </row>
    <row r="17" spans="2:7" ht="15">
      <c r="B17" s="167"/>
      <c r="C17" s="162"/>
      <c r="D17" s="168">
        <v>337</v>
      </c>
      <c r="F17" s="25"/>
      <c r="G17" s="137"/>
    </row>
    <row r="18" spans="2:7" ht="15">
      <c r="B18" s="167"/>
      <c r="C18" s="162"/>
      <c r="D18" s="168">
        <v>338</v>
      </c>
      <c r="F18" s="25"/>
      <c r="G18" s="137"/>
    </row>
    <row r="19" spans="2:7" ht="15">
      <c r="B19" s="167"/>
      <c r="C19" s="162"/>
      <c r="D19" s="168">
        <v>339</v>
      </c>
      <c r="F19" s="25"/>
      <c r="G19" s="137"/>
    </row>
    <row r="20" spans="2:7" ht="15">
      <c r="B20" s="167"/>
      <c r="C20" s="162"/>
      <c r="D20" s="168">
        <v>340</v>
      </c>
      <c r="F20" s="25"/>
      <c r="G20" s="137"/>
    </row>
    <row r="21" spans="2:7" ht="15">
      <c r="B21" s="167"/>
      <c r="C21" s="162"/>
      <c r="D21" s="168">
        <v>341</v>
      </c>
      <c r="F21" s="25"/>
      <c r="G21" s="137"/>
    </row>
    <row r="22" spans="2:7" ht="15">
      <c r="B22" s="167"/>
      <c r="C22" s="162"/>
      <c r="D22" s="168">
        <v>342</v>
      </c>
      <c r="F22" s="25"/>
      <c r="G22" s="137"/>
    </row>
    <row r="23" spans="2:7" ht="15">
      <c r="B23" s="167"/>
      <c r="C23" s="162"/>
      <c r="D23" s="168">
        <v>343</v>
      </c>
      <c r="F23" s="25"/>
      <c r="G23" s="137"/>
    </row>
    <row r="24" spans="2:9" ht="15">
      <c r="B24" s="167"/>
      <c r="C24" s="162"/>
      <c r="D24" s="168">
        <v>344</v>
      </c>
      <c r="F24" s="25"/>
      <c r="G24" s="137"/>
      <c r="I24" s="49"/>
    </row>
    <row r="25" spans="2:7" ht="15">
      <c r="B25" s="167"/>
      <c r="C25" s="162"/>
      <c r="D25" s="168">
        <v>345</v>
      </c>
      <c r="F25" s="25"/>
      <c r="G25" s="137"/>
    </row>
    <row r="26" spans="2:7" ht="15">
      <c r="B26" s="169"/>
      <c r="C26" s="163"/>
      <c r="D26" s="168">
        <v>346</v>
      </c>
      <c r="F26" s="50"/>
      <c r="G26" s="134"/>
    </row>
    <row r="27" spans="2:7" ht="15">
      <c r="B27" s="169"/>
      <c r="C27" s="163"/>
      <c r="D27" s="168">
        <v>347</v>
      </c>
      <c r="F27" s="50"/>
      <c r="G27" s="134"/>
    </row>
    <row r="28" spans="2:7" ht="15">
      <c r="B28" s="169"/>
      <c r="C28" s="163"/>
      <c r="D28" s="168">
        <v>348</v>
      </c>
      <c r="F28" s="50"/>
      <c r="G28" s="134"/>
    </row>
    <row r="29" spans="2:7" ht="15">
      <c r="B29" s="169"/>
      <c r="C29" s="163"/>
      <c r="D29" s="168">
        <v>349</v>
      </c>
      <c r="F29" s="50"/>
      <c r="G29" s="134"/>
    </row>
    <row r="30" spans="2:7" ht="15">
      <c r="B30" s="169"/>
      <c r="C30" s="163"/>
      <c r="D30" s="168">
        <v>350</v>
      </c>
      <c r="F30" s="50"/>
      <c r="G30" s="134"/>
    </row>
    <row r="31" spans="2:7" ht="15">
      <c r="B31" s="169"/>
      <c r="C31" s="163"/>
      <c r="D31" s="168">
        <v>351</v>
      </c>
      <c r="F31" s="50"/>
      <c r="G31" s="134"/>
    </row>
    <row r="32" spans="2:7" ht="15">
      <c r="B32" s="169"/>
      <c r="C32" s="163"/>
      <c r="D32" s="168">
        <v>352</v>
      </c>
      <c r="F32" s="50"/>
      <c r="G32" s="134"/>
    </row>
    <row r="33" spans="2:7" ht="15">
      <c r="B33" s="169"/>
      <c r="C33" s="163"/>
      <c r="D33" s="168">
        <v>353</v>
      </c>
      <c r="F33" s="50"/>
      <c r="G33" s="134"/>
    </row>
    <row r="34" spans="2:7" ht="15">
      <c r="B34" s="169"/>
      <c r="C34" s="163"/>
      <c r="D34" s="168">
        <v>354</v>
      </c>
      <c r="F34" s="50"/>
      <c r="G34" s="134"/>
    </row>
    <row r="35" spans="2:7" ht="15">
      <c r="B35" s="169"/>
      <c r="C35" s="163"/>
      <c r="D35" s="168">
        <v>355</v>
      </c>
      <c r="F35" s="50"/>
      <c r="G35" s="134"/>
    </row>
    <row r="36" spans="2:7" ht="15">
      <c r="B36" s="169"/>
      <c r="C36" s="163"/>
      <c r="D36" s="168">
        <v>356</v>
      </c>
      <c r="F36" s="50"/>
      <c r="G36" s="134"/>
    </row>
    <row r="37" spans="2:7" ht="15">
      <c r="B37" s="169"/>
      <c r="C37" s="163"/>
      <c r="D37" s="168">
        <v>357</v>
      </c>
      <c r="F37" s="50"/>
      <c r="G37" s="134"/>
    </row>
    <row r="38" spans="2:7" ht="15">
      <c r="B38" s="169"/>
      <c r="C38" s="163"/>
      <c r="D38" s="168">
        <v>358</v>
      </c>
      <c r="F38" s="50"/>
      <c r="G38" s="134"/>
    </row>
    <row r="39" spans="2:7" ht="15">
      <c r="B39" s="169"/>
      <c r="C39" s="163"/>
      <c r="D39" s="168">
        <v>359</v>
      </c>
      <c r="F39" s="50"/>
      <c r="G39" s="134"/>
    </row>
    <row r="40" spans="2:7" ht="15.75" thickBot="1">
      <c r="B40" s="170"/>
      <c r="C40" s="171"/>
      <c r="D40" s="172">
        <v>360</v>
      </c>
      <c r="F40" s="51"/>
      <c r="G40" s="135"/>
    </row>
    <row r="41" ht="15.75" thickBot="1">
      <c r="D41" s="7"/>
    </row>
    <row r="42" spans="2:7" s="40" customFormat="1" ht="27" customHeight="1" thickBot="1">
      <c r="B42" s="208" t="s">
        <v>106</v>
      </c>
      <c r="C42" s="210"/>
      <c r="D42" s="209"/>
      <c r="F42" s="208" t="s">
        <v>76</v>
      </c>
      <c r="G42" s="209"/>
    </row>
    <row r="43" spans="2:7" ht="21.75" customHeight="1" thickBot="1">
      <c r="B43" s="185" t="s">
        <v>6</v>
      </c>
      <c r="C43" s="187"/>
      <c r="D43" s="60">
        <f>SUMIF(F5:F40,"Bank In",G5:G40)-SUMIF(F5:F40,"Bank Ut",G5:G40)+SUMIF(F5:F40,"Kassa -&gt; Bank",G5:G40)-SUMIF(F5:F40,"Bank -&gt; Kassa",G5:G40)+'Bokföring 9'!D43</f>
        <v>0</v>
      </c>
      <c r="F43" s="159" t="s">
        <v>74</v>
      </c>
      <c r="G43" s="69">
        <f>SUMIF(F5:F40,"Bank In",G5:G40)+SUMIF(F5:F40,"Kassa In",G5:G40)+'Bokföring 9'!G43</f>
        <v>0</v>
      </c>
    </row>
    <row r="44" spans="2:7" ht="21.75" customHeight="1" thickBot="1">
      <c r="B44" s="185" t="s">
        <v>77</v>
      </c>
      <c r="C44" s="187"/>
      <c r="D44" s="60">
        <f>SUMIF(F5:F40,"Kassa In",G5:G40)-SUMIF(F5:F40,"Kassa Ut",G5:G40)+SUMIF(F5:F40,"Bank -&gt; Kassa",G5:G40)-SUMIF(F5:F40,"Kassa -&gt; Bank",G5:G40)+'Bokföring 9'!D44</f>
        <v>0</v>
      </c>
      <c r="F44" s="159" t="s">
        <v>78</v>
      </c>
      <c r="G44" s="60">
        <f>SUMIF(F5:F40,"Bank Ut",G5:G40)+SUMIF(F5:F40,"Kassa Ut",G5:G40)+'Bokföring 9'!G44</f>
        <v>0</v>
      </c>
    </row>
    <row r="45" spans="2:7" ht="21.75" customHeight="1" thickBot="1">
      <c r="B45" s="185" t="s">
        <v>106</v>
      </c>
      <c r="C45" s="187"/>
      <c r="D45" s="48">
        <f>D43+D44</f>
        <v>0</v>
      </c>
      <c r="F45" s="159" t="s">
        <v>76</v>
      </c>
      <c r="G45" s="48">
        <f>G43-G44</f>
        <v>0</v>
      </c>
    </row>
  </sheetData>
  <sheetProtection/>
  <mergeCells count="7">
    <mergeCell ref="B45:C45"/>
    <mergeCell ref="B2:G2"/>
    <mergeCell ref="C3:D3"/>
    <mergeCell ref="B42:D42"/>
    <mergeCell ref="F42:G42"/>
    <mergeCell ref="B43:C43"/>
    <mergeCell ref="B44:C44"/>
  </mergeCells>
  <conditionalFormatting sqref="G45 D45">
    <cfRule type="cellIs" priority="5" dxfId="73" operator="greaterThan" stopIfTrue="1">
      <formula>0</formula>
    </cfRule>
    <cfRule type="cellIs" priority="6" dxfId="74" operator="lessThan" stopIfTrue="1">
      <formula>0</formula>
    </cfRule>
  </conditionalFormatting>
  <conditionalFormatting sqref="G6:G13">
    <cfRule type="cellIs" priority="3" dxfId="2" operator="equal" stopIfTrue="1">
      <formula>"Biljettförsäljning"</formula>
    </cfRule>
  </conditionalFormatting>
  <conditionalFormatting sqref="G5">
    <cfRule type="expression" priority="4" dxfId="2" stopIfTrue="1">
      <formula>IF('Bokföring 10'!$F$5,Biljettförsäljning)</formula>
    </cfRule>
  </conditionalFormatting>
  <conditionalFormatting sqref="G14">
    <cfRule type="cellIs" priority="2" dxfId="2" operator="equal" stopIfTrue="1">
      <formula>"Biljettförsäljning"</formula>
    </cfRule>
  </conditionalFormatting>
  <conditionalFormatting sqref="G15:G25">
    <cfRule type="cellIs" priority="1" dxfId="2" operator="equal" stopIfTrue="1">
      <formula>"Biljettförsäljning"</formula>
    </cfRule>
  </conditionalFormatting>
  <dataValidations count="2">
    <dataValidation type="list" allowBlank="1" showInputMessage="1" showErrorMessage="1" sqref="B5:B40">
      <formula1>Poster_C2_C26</formula1>
    </dataValidation>
    <dataValidation type="list" allowBlank="1" showInputMessage="1" showErrorMessage="1" sqref="F5:F40">
      <formula1>Konton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3"/>
  <sheetViews>
    <sheetView view="pageLayout" zoomScale="82" zoomScalePageLayoutView="82" workbookViewId="0" topLeftCell="A1">
      <selection activeCell="D97" sqref="D97:E109"/>
    </sheetView>
  </sheetViews>
  <sheetFormatPr defaultColWidth="11.140625" defaultRowHeight="15"/>
  <cols>
    <col min="1" max="1" width="2.7109375" style="0" customWidth="1"/>
    <col min="2" max="2" width="11.140625" style="0" customWidth="1"/>
    <col min="3" max="5" width="20.00390625" style="0" customWidth="1"/>
    <col min="6" max="6" width="2.7109375" style="0" customWidth="1"/>
  </cols>
  <sheetData>
    <row r="1" spans="5:6" ht="30" customHeight="1" thickBot="1">
      <c r="E1" s="3"/>
      <c r="F1" s="77"/>
    </row>
    <row r="2" spans="1:5" ht="30" customHeight="1" thickBot="1">
      <c r="A2" s="4"/>
      <c r="B2" s="218" t="s">
        <v>87</v>
      </c>
      <c r="C2" s="219"/>
      <c r="D2" s="219"/>
      <c r="E2" s="220"/>
    </row>
    <row r="3" ht="30" customHeight="1" thickBot="1"/>
    <row r="4" spans="2:5" ht="15.75" thickBot="1">
      <c r="B4" s="57" t="s">
        <v>70</v>
      </c>
      <c r="C4" s="78" t="s">
        <v>68</v>
      </c>
      <c r="D4" s="221" t="s">
        <v>88</v>
      </c>
      <c r="E4" s="222"/>
    </row>
    <row r="5" spans="2:5" ht="15">
      <c r="B5" s="85">
        <v>1</v>
      </c>
      <c r="C5" s="86">
        <f>'Bokföring 1'!B5</f>
        <v>0</v>
      </c>
      <c r="D5" s="223"/>
      <c r="E5" s="224"/>
    </row>
    <row r="6" spans="2:6" ht="15">
      <c r="B6" s="87">
        <v>2</v>
      </c>
      <c r="C6" s="88">
        <f>'Bokföring 1'!B6</f>
        <v>0</v>
      </c>
      <c r="D6" s="212"/>
      <c r="E6" s="213"/>
      <c r="F6" s="3"/>
    </row>
    <row r="7" spans="2:6" ht="15">
      <c r="B7" s="87">
        <v>3</v>
      </c>
      <c r="C7" s="88">
        <f>'Bokföring 1'!B7</f>
        <v>0</v>
      </c>
      <c r="D7" s="212"/>
      <c r="E7" s="213"/>
      <c r="F7" s="3"/>
    </row>
    <row r="8" spans="2:6" ht="15">
      <c r="B8" s="87">
        <v>4</v>
      </c>
      <c r="C8" s="88">
        <f>'Bokföring 1'!B8</f>
        <v>0</v>
      </c>
      <c r="D8" s="212"/>
      <c r="E8" s="213"/>
      <c r="F8" s="3"/>
    </row>
    <row r="9" spans="2:6" ht="15">
      <c r="B9" s="87">
        <v>5</v>
      </c>
      <c r="C9" s="88">
        <f>'Bokföring 1'!B9</f>
        <v>0</v>
      </c>
      <c r="D9" s="212"/>
      <c r="E9" s="213"/>
      <c r="F9" s="3"/>
    </row>
    <row r="10" spans="2:6" ht="15">
      <c r="B10" s="87">
        <v>6</v>
      </c>
      <c r="C10" s="88">
        <f>'Bokföring 1'!B10</f>
        <v>0</v>
      </c>
      <c r="D10" s="212"/>
      <c r="E10" s="213"/>
      <c r="F10" s="3"/>
    </row>
    <row r="11" spans="2:6" ht="15">
      <c r="B11" s="87">
        <v>7</v>
      </c>
      <c r="C11" s="88">
        <f>'Bokföring 1'!B11</f>
        <v>0</v>
      </c>
      <c r="D11" s="212"/>
      <c r="E11" s="213"/>
      <c r="F11" s="3"/>
    </row>
    <row r="12" spans="2:6" ht="15">
      <c r="B12" s="87">
        <v>8</v>
      </c>
      <c r="C12" s="88">
        <f>'Bokföring 1'!B12</f>
        <v>0</v>
      </c>
      <c r="D12" s="212"/>
      <c r="E12" s="213"/>
      <c r="F12" s="3"/>
    </row>
    <row r="13" spans="2:6" ht="15">
      <c r="B13" s="87">
        <v>9</v>
      </c>
      <c r="C13" s="88">
        <f>'Bokföring 1'!B13</f>
        <v>0</v>
      </c>
      <c r="D13" s="212"/>
      <c r="E13" s="213"/>
      <c r="F13" s="3"/>
    </row>
    <row r="14" spans="2:6" ht="15">
      <c r="B14" s="87">
        <v>10</v>
      </c>
      <c r="C14" s="88">
        <f>'Bokföring 1'!B14</f>
        <v>0</v>
      </c>
      <c r="D14" s="212"/>
      <c r="E14" s="213"/>
      <c r="F14" s="3"/>
    </row>
    <row r="15" spans="2:6" ht="15">
      <c r="B15" s="87">
        <v>11</v>
      </c>
      <c r="C15" s="88">
        <f>'Bokföring 1'!B15</f>
        <v>0</v>
      </c>
      <c r="D15" s="212"/>
      <c r="E15" s="213"/>
      <c r="F15" s="3"/>
    </row>
    <row r="16" spans="2:6" ht="15">
      <c r="B16" s="87">
        <v>12</v>
      </c>
      <c r="C16" s="88">
        <f>'Bokföring 1'!B16</f>
        <v>0</v>
      </c>
      <c r="D16" s="212"/>
      <c r="E16" s="213"/>
      <c r="F16" s="3"/>
    </row>
    <row r="17" spans="2:6" ht="15">
      <c r="B17" s="87">
        <v>13</v>
      </c>
      <c r="C17" s="88">
        <f>'Bokföring 1'!B17</f>
        <v>0</v>
      </c>
      <c r="D17" s="212"/>
      <c r="E17" s="213"/>
      <c r="F17" s="3"/>
    </row>
    <row r="18" spans="2:6" ht="15">
      <c r="B18" s="87">
        <v>14</v>
      </c>
      <c r="C18" s="88">
        <f>'Bokföring 1'!B18</f>
        <v>0</v>
      </c>
      <c r="D18" s="212"/>
      <c r="E18" s="213"/>
      <c r="F18" s="3"/>
    </row>
    <row r="19" spans="2:6" ht="15">
      <c r="B19" s="87">
        <v>15</v>
      </c>
      <c r="C19" s="88">
        <f>'Bokföring 1'!B19</f>
        <v>0</v>
      </c>
      <c r="D19" s="212"/>
      <c r="E19" s="213"/>
      <c r="F19" s="3"/>
    </row>
    <row r="20" spans="2:6" ht="15">
      <c r="B20" s="87">
        <v>16</v>
      </c>
      <c r="C20" s="88">
        <f>'Bokföring 1'!B20</f>
        <v>0</v>
      </c>
      <c r="D20" s="212"/>
      <c r="E20" s="213"/>
      <c r="F20" s="3"/>
    </row>
    <row r="21" spans="2:6" ht="15">
      <c r="B21" s="87">
        <v>17</v>
      </c>
      <c r="C21" s="88">
        <f>'Bokföring 1'!B21</f>
        <v>0</v>
      </c>
      <c r="D21" s="212"/>
      <c r="E21" s="213"/>
      <c r="F21" s="3"/>
    </row>
    <row r="22" spans="2:6" ht="15">
      <c r="B22" s="87">
        <v>18</v>
      </c>
      <c r="C22" s="88">
        <f>'Bokföring 1'!B22</f>
        <v>0</v>
      </c>
      <c r="D22" s="212"/>
      <c r="E22" s="213"/>
      <c r="F22" s="3"/>
    </row>
    <row r="23" spans="2:5" ht="15">
      <c r="B23" s="87">
        <v>19</v>
      </c>
      <c r="C23" s="88">
        <f>'Bokföring 1'!B23</f>
        <v>0</v>
      </c>
      <c r="D23" s="212"/>
      <c r="E23" s="213"/>
    </row>
    <row r="24" spans="2:5" ht="15">
      <c r="B24" s="87">
        <v>20</v>
      </c>
      <c r="C24" s="88">
        <f>'Bokföring 1'!B24</f>
        <v>0</v>
      </c>
      <c r="D24" s="212"/>
      <c r="E24" s="213"/>
    </row>
    <row r="25" spans="2:5" ht="15">
      <c r="B25" s="87">
        <v>21</v>
      </c>
      <c r="C25" s="88">
        <f>'Bokföring 1'!B25</f>
        <v>0</v>
      </c>
      <c r="D25" s="212"/>
      <c r="E25" s="213"/>
    </row>
    <row r="26" spans="2:5" ht="15">
      <c r="B26" s="87">
        <v>22</v>
      </c>
      <c r="C26" s="88">
        <f>'Bokföring 1'!B26</f>
        <v>0</v>
      </c>
      <c r="D26" s="212"/>
      <c r="E26" s="213"/>
    </row>
    <row r="27" spans="2:5" ht="15">
      <c r="B27" s="87">
        <v>23</v>
      </c>
      <c r="C27" s="88">
        <f>'Bokföring 1'!B27</f>
        <v>0</v>
      </c>
      <c r="D27" s="212"/>
      <c r="E27" s="213"/>
    </row>
    <row r="28" spans="2:5" ht="15">
      <c r="B28" s="87">
        <v>24</v>
      </c>
      <c r="C28" s="88">
        <f>'Bokföring 1'!B28</f>
        <v>0</v>
      </c>
      <c r="D28" s="212"/>
      <c r="E28" s="213"/>
    </row>
    <row r="29" spans="2:5" ht="15">
      <c r="B29" s="87">
        <v>25</v>
      </c>
      <c r="C29" s="88">
        <f>'Bokföring 1'!B29</f>
        <v>0</v>
      </c>
      <c r="D29" s="212"/>
      <c r="E29" s="213"/>
    </row>
    <row r="30" spans="2:5" ht="15">
      <c r="B30" s="87">
        <v>26</v>
      </c>
      <c r="C30" s="88">
        <f>'Bokföring 1'!B30</f>
        <v>0</v>
      </c>
      <c r="D30" s="212"/>
      <c r="E30" s="213"/>
    </row>
    <row r="31" spans="2:5" ht="15">
      <c r="B31" s="87">
        <v>27</v>
      </c>
      <c r="C31" s="88">
        <f>'Bokföring 1'!B31</f>
        <v>0</v>
      </c>
      <c r="D31" s="212"/>
      <c r="E31" s="213"/>
    </row>
    <row r="32" spans="2:5" ht="15">
      <c r="B32" s="87">
        <v>28</v>
      </c>
      <c r="C32" s="88">
        <f>'Bokföring 1'!B32</f>
        <v>0</v>
      </c>
      <c r="D32" s="212"/>
      <c r="E32" s="213"/>
    </row>
    <row r="33" spans="2:5" ht="15">
      <c r="B33" s="87">
        <v>29</v>
      </c>
      <c r="C33" s="88">
        <f>'Bokföring 1'!B33</f>
        <v>0</v>
      </c>
      <c r="D33" s="212"/>
      <c r="E33" s="213"/>
    </row>
    <row r="34" spans="2:5" ht="15">
      <c r="B34" s="87">
        <v>30</v>
      </c>
      <c r="C34" s="88">
        <f>'Bokföring 1'!B34</f>
        <v>0</v>
      </c>
      <c r="D34" s="212"/>
      <c r="E34" s="213"/>
    </row>
    <row r="35" spans="2:5" ht="15">
      <c r="B35" s="87">
        <v>31</v>
      </c>
      <c r="C35" s="88">
        <f>'Bokföring 1'!B35</f>
        <v>0</v>
      </c>
      <c r="D35" s="212"/>
      <c r="E35" s="213"/>
    </row>
    <row r="36" spans="2:5" ht="15">
      <c r="B36" s="87">
        <v>32</v>
      </c>
      <c r="C36" s="88">
        <f>'Bokföring 1'!B36</f>
        <v>0</v>
      </c>
      <c r="D36" s="212"/>
      <c r="E36" s="213"/>
    </row>
    <row r="37" spans="2:5" ht="15">
      <c r="B37" s="87">
        <v>33</v>
      </c>
      <c r="C37" s="88">
        <f>'Bokföring 1'!B37</f>
        <v>0</v>
      </c>
      <c r="D37" s="212"/>
      <c r="E37" s="213"/>
    </row>
    <row r="38" spans="2:5" ht="15">
      <c r="B38" s="87">
        <v>34</v>
      </c>
      <c r="C38" s="88">
        <f>'Bokföring 1'!B38</f>
        <v>0</v>
      </c>
      <c r="D38" s="212"/>
      <c r="E38" s="213"/>
    </row>
    <row r="39" spans="2:5" ht="15">
      <c r="B39" s="87">
        <v>35</v>
      </c>
      <c r="C39" s="88">
        <f>'Bokföring 1'!B39</f>
        <v>0</v>
      </c>
      <c r="D39" s="212"/>
      <c r="E39" s="213"/>
    </row>
    <row r="40" spans="2:5" ht="15.75" thickBot="1">
      <c r="B40" s="89">
        <v>36</v>
      </c>
      <c r="C40" s="90">
        <f>'Bokföring 1'!B40</f>
        <v>0</v>
      </c>
      <c r="D40" s="214"/>
      <c r="E40" s="215"/>
    </row>
    <row r="41" spans="2:5" ht="15.75">
      <c r="B41" s="82"/>
      <c r="C41" s="83"/>
      <c r="D41" s="216"/>
      <c r="E41" s="216"/>
    </row>
    <row r="42" spans="2:5" ht="15.75">
      <c r="B42" s="80"/>
      <c r="C42" s="81"/>
      <c r="D42" s="217"/>
      <c r="E42" s="217"/>
    </row>
    <row r="43" spans="2:5" ht="15.75">
      <c r="B43" s="80"/>
      <c r="C43" s="81"/>
      <c r="D43" s="217"/>
      <c r="E43" s="217"/>
    </row>
    <row r="44" spans="2:5" ht="15.75">
      <c r="B44" s="80"/>
      <c r="C44" s="81"/>
      <c r="D44" s="217"/>
      <c r="E44" s="217"/>
    </row>
    <row r="47" ht="30" customHeight="1" thickBot="1"/>
    <row r="48" spans="2:5" ht="30" customHeight="1" thickBot="1">
      <c r="B48" s="225" t="s">
        <v>87</v>
      </c>
      <c r="C48" s="226"/>
      <c r="D48" s="226"/>
      <c r="E48" s="227"/>
    </row>
    <row r="49" ht="30" customHeight="1" thickBot="1"/>
    <row r="50" spans="1:6" ht="15.75" thickBot="1">
      <c r="A50" s="3"/>
      <c r="B50" s="57" t="s">
        <v>70</v>
      </c>
      <c r="C50" s="78" t="s">
        <v>68</v>
      </c>
      <c r="D50" s="221" t="s">
        <v>88</v>
      </c>
      <c r="E50" s="222"/>
      <c r="F50" s="77"/>
    </row>
    <row r="51" spans="1:6" ht="15">
      <c r="A51" s="3"/>
      <c r="B51" s="91">
        <v>37</v>
      </c>
      <c r="C51" s="94">
        <f>'Bokföring 2'!B5</f>
        <v>0</v>
      </c>
      <c r="D51" s="223"/>
      <c r="E51" s="224"/>
      <c r="F51" s="77"/>
    </row>
    <row r="52" spans="1:6" ht="15" customHeight="1">
      <c r="A52" s="84"/>
      <c r="B52" s="92">
        <v>38</v>
      </c>
      <c r="C52" s="95">
        <f>'Bokföring 2'!B6</f>
        <v>0</v>
      </c>
      <c r="D52" s="212"/>
      <c r="E52" s="213"/>
      <c r="F52" s="3"/>
    </row>
    <row r="53" spans="1:6" ht="15">
      <c r="A53" s="3"/>
      <c r="B53" s="92">
        <v>39</v>
      </c>
      <c r="C53" s="95">
        <f>'Bokföring 2'!B7</f>
        <v>0</v>
      </c>
      <c r="D53" s="212"/>
      <c r="E53" s="213"/>
      <c r="F53" s="3"/>
    </row>
    <row r="54" spans="1:6" ht="15">
      <c r="A54" s="3"/>
      <c r="B54" s="92">
        <v>40</v>
      </c>
      <c r="C54" s="95">
        <f>'Bokföring 2'!B8</f>
        <v>0</v>
      </c>
      <c r="D54" s="212"/>
      <c r="E54" s="213"/>
      <c r="F54" s="3"/>
    </row>
    <row r="55" spans="1:6" ht="15">
      <c r="A55" s="3"/>
      <c r="B55" s="92">
        <v>41</v>
      </c>
      <c r="C55" s="95">
        <f>'Bokföring 2'!B9</f>
        <v>0</v>
      </c>
      <c r="D55" s="212"/>
      <c r="E55" s="213"/>
      <c r="F55" s="3"/>
    </row>
    <row r="56" spans="1:6" ht="15">
      <c r="A56" s="3"/>
      <c r="B56" s="92">
        <v>42</v>
      </c>
      <c r="C56" s="95">
        <f>'Bokföring 2'!B10</f>
        <v>0</v>
      </c>
      <c r="D56" s="212"/>
      <c r="E56" s="213"/>
      <c r="F56" s="3"/>
    </row>
    <row r="57" spans="1:7" ht="15">
      <c r="A57" s="175"/>
      <c r="B57" s="92">
        <v>43</v>
      </c>
      <c r="C57" s="95">
        <f>'Bokföring 2'!B11</f>
        <v>0</v>
      </c>
      <c r="D57" s="212"/>
      <c r="E57" s="213"/>
      <c r="F57" s="175"/>
      <c r="G57" t="s">
        <v>114</v>
      </c>
    </row>
    <row r="58" spans="1:6" ht="15">
      <c r="A58" s="3"/>
      <c r="B58" s="92">
        <v>44</v>
      </c>
      <c r="C58" s="95">
        <f>'Bokföring 2'!B12</f>
        <v>0</v>
      </c>
      <c r="D58" s="212"/>
      <c r="E58" s="213"/>
      <c r="F58" s="3"/>
    </row>
    <row r="59" spans="1:6" ht="15">
      <c r="A59" s="3"/>
      <c r="B59" s="92">
        <v>45</v>
      </c>
      <c r="C59" s="95">
        <f>'Bokföring 2'!B13</f>
        <v>0</v>
      </c>
      <c r="D59" s="212"/>
      <c r="E59" s="213"/>
      <c r="F59" s="3"/>
    </row>
    <row r="60" spans="1:6" ht="15">
      <c r="A60" s="3"/>
      <c r="B60" s="92">
        <v>46</v>
      </c>
      <c r="C60" s="95">
        <f>'Bokföring 2'!B14</f>
        <v>0</v>
      </c>
      <c r="D60" s="212"/>
      <c r="E60" s="213"/>
      <c r="F60" s="3"/>
    </row>
    <row r="61" spans="1:6" ht="15">
      <c r="A61" s="3"/>
      <c r="B61" s="92">
        <v>47</v>
      </c>
      <c r="C61" s="95">
        <f>'Bokföring 2'!B15</f>
        <v>0</v>
      </c>
      <c r="D61" s="212"/>
      <c r="E61" s="213"/>
      <c r="F61" s="3"/>
    </row>
    <row r="62" spans="1:6" ht="15">
      <c r="A62" s="3"/>
      <c r="B62" s="92">
        <v>48</v>
      </c>
      <c r="C62" s="95">
        <f>'Bokföring 2'!B16</f>
        <v>0</v>
      </c>
      <c r="D62" s="212"/>
      <c r="E62" s="213"/>
      <c r="F62" s="3"/>
    </row>
    <row r="63" spans="1:6" ht="15">
      <c r="A63" s="3"/>
      <c r="B63" s="92">
        <v>49</v>
      </c>
      <c r="C63" s="95">
        <f>'Bokföring 2'!B17</f>
        <v>0</v>
      </c>
      <c r="D63" s="212"/>
      <c r="E63" s="213"/>
      <c r="F63" s="3"/>
    </row>
    <row r="64" spans="1:6" ht="15">
      <c r="A64" s="3"/>
      <c r="B64" s="92">
        <v>50</v>
      </c>
      <c r="C64" s="95">
        <f>'Bokföring 2'!B18</f>
        <v>0</v>
      </c>
      <c r="D64" s="212"/>
      <c r="E64" s="213"/>
      <c r="F64" s="3"/>
    </row>
    <row r="65" spans="1:6" ht="15">
      <c r="A65" s="3"/>
      <c r="B65" s="92">
        <v>51</v>
      </c>
      <c r="C65" s="95">
        <f>'Bokföring 2'!B19</f>
        <v>0</v>
      </c>
      <c r="D65" s="212"/>
      <c r="E65" s="213"/>
      <c r="F65" s="3"/>
    </row>
    <row r="66" spans="1:6" ht="15">
      <c r="A66" s="3"/>
      <c r="B66" s="92">
        <v>52</v>
      </c>
      <c r="C66" s="95">
        <f>'Bokföring 2'!B20</f>
        <v>0</v>
      </c>
      <c r="D66" s="212"/>
      <c r="E66" s="213"/>
      <c r="F66" s="3"/>
    </row>
    <row r="67" spans="1:6" ht="15">
      <c r="A67" s="3"/>
      <c r="B67" s="92">
        <v>53</v>
      </c>
      <c r="C67" s="95">
        <f>'Bokföring 2'!B21</f>
        <v>0</v>
      </c>
      <c r="D67" s="212"/>
      <c r="E67" s="213"/>
      <c r="F67" s="3"/>
    </row>
    <row r="68" spans="1:6" ht="15">
      <c r="A68" s="3"/>
      <c r="B68" s="92">
        <v>54</v>
      </c>
      <c r="C68" s="95">
        <f>'Bokföring 2'!B22</f>
        <v>0</v>
      </c>
      <c r="D68" s="212"/>
      <c r="E68" s="213"/>
      <c r="F68" s="3"/>
    </row>
    <row r="69" spans="1:6" ht="15">
      <c r="A69" s="3"/>
      <c r="B69" s="92">
        <v>55</v>
      </c>
      <c r="C69" s="95">
        <f>'Bokföring 2'!B23</f>
        <v>0</v>
      </c>
      <c r="D69" s="212"/>
      <c r="E69" s="213"/>
      <c r="F69" s="3"/>
    </row>
    <row r="70" spans="1:6" ht="15">
      <c r="A70" s="3"/>
      <c r="B70" s="92">
        <v>56</v>
      </c>
      <c r="C70" s="95">
        <f>'Bokföring 2'!B24</f>
        <v>0</v>
      </c>
      <c r="D70" s="212"/>
      <c r="E70" s="213"/>
      <c r="F70" s="3"/>
    </row>
    <row r="71" spans="1:6" ht="15">
      <c r="A71" s="3"/>
      <c r="B71" s="92">
        <v>57</v>
      </c>
      <c r="C71" s="95">
        <f>'Bokföring 2'!B25</f>
        <v>0</v>
      </c>
      <c r="D71" s="212"/>
      <c r="E71" s="213"/>
      <c r="F71" s="3"/>
    </row>
    <row r="72" spans="1:6" ht="15">
      <c r="A72" s="3"/>
      <c r="B72" s="92">
        <v>58</v>
      </c>
      <c r="C72" s="95">
        <f>'Bokföring 2'!B26</f>
        <v>0</v>
      </c>
      <c r="D72" s="212"/>
      <c r="E72" s="213"/>
      <c r="F72" s="3"/>
    </row>
    <row r="73" spans="1:6" ht="15">
      <c r="A73" s="3"/>
      <c r="B73" s="92">
        <v>59</v>
      </c>
      <c r="C73" s="95">
        <f>'Bokföring 2'!B27</f>
        <v>0</v>
      </c>
      <c r="D73" s="212"/>
      <c r="E73" s="213"/>
      <c r="F73" s="3"/>
    </row>
    <row r="74" spans="1:6" ht="15">
      <c r="A74" s="3"/>
      <c r="B74" s="92">
        <v>60</v>
      </c>
      <c r="C74" s="95">
        <f>'Bokföring 2'!B28</f>
        <v>0</v>
      </c>
      <c r="D74" s="212"/>
      <c r="E74" s="213"/>
      <c r="F74" s="3"/>
    </row>
    <row r="75" spans="1:6" ht="15">
      <c r="A75" s="3"/>
      <c r="B75" s="92">
        <v>61</v>
      </c>
      <c r="C75" s="95">
        <f>'Bokföring 2'!B29</f>
        <v>0</v>
      </c>
      <c r="D75" s="212"/>
      <c r="E75" s="213"/>
      <c r="F75" s="3"/>
    </row>
    <row r="76" spans="1:6" ht="15">
      <c r="A76" s="3"/>
      <c r="B76" s="92">
        <v>62</v>
      </c>
      <c r="C76" s="95">
        <f>'Bokföring 2'!B30</f>
        <v>0</v>
      </c>
      <c r="D76" s="212"/>
      <c r="E76" s="213"/>
      <c r="F76" s="3"/>
    </row>
    <row r="77" spans="1:6" ht="15">
      <c r="A77" s="3"/>
      <c r="B77" s="92">
        <v>63</v>
      </c>
      <c r="C77" s="95">
        <f>'Bokföring 2'!B31</f>
        <v>0</v>
      </c>
      <c r="D77" s="212"/>
      <c r="E77" s="213"/>
      <c r="F77" s="3"/>
    </row>
    <row r="78" spans="1:6" ht="15">
      <c r="A78" s="3"/>
      <c r="B78" s="92">
        <v>64</v>
      </c>
      <c r="C78" s="95">
        <f>'Bokföring 2'!B32</f>
        <v>0</v>
      </c>
      <c r="D78" s="212"/>
      <c r="E78" s="213"/>
      <c r="F78" s="3"/>
    </row>
    <row r="79" spans="1:6" ht="15">
      <c r="A79" s="3"/>
      <c r="B79" s="92">
        <v>65</v>
      </c>
      <c r="C79" s="95">
        <f>'Bokföring 2'!B33</f>
        <v>0</v>
      </c>
      <c r="D79" s="212"/>
      <c r="E79" s="213"/>
      <c r="F79" s="3"/>
    </row>
    <row r="80" spans="1:6" ht="15">
      <c r="A80" s="3"/>
      <c r="B80" s="92">
        <v>66</v>
      </c>
      <c r="C80" s="95">
        <f>'Bokföring 2'!B34</f>
        <v>0</v>
      </c>
      <c r="D80" s="212"/>
      <c r="E80" s="213"/>
      <c r="F80" s="3"/>
    </row>
    <row r="81" spans="1:6" ht="15">
      <c r="A81" s="3"/>
      <c r="B81" s="92">
        <v>67</v>
      </c>
      <c r="C81" s="95">
        <f>'Bokföring 2'!B35</f>
        <v>0</v>
      </c>
      <c r="D81" s="212"/>
      <c r="E81" s="213"/>
      <c r="F81" s="3"/>
    </row>
    <row r="82" spans="1:6" ht="15">
      <c r="A82" s="3"/>
      <c r="B82" s="92">
        <v>68</v>
      </c>
      <c r="C82" s="95">
        <f>'Bokföring 2'!B36</f>
        <v>0</v>
      </c>
      <c r="D82" s="212"/>
      <c r="E82" s="213"/>
      <c r="F82" s="3"/>
    </row>
    <row r="83" spans="1:6" ht="15">
      <c r="A83" s="3"/>
      <c r="B83" s="92">
        <v>69</v>
      </c>
      <c r="C83" s="95">
        <f>'Bokföring 2'!B37</f>
        <v>0</v>
      </c>
      <c r="D83" s="212"/>
      <c r="E83" s="213"/>
      <c r="F83" s="3"/>
    </row>
    <row r="84" spans="1:6" ht="15">
      <c r="A84" s="3"/>
      <c r="B84" s="92">
        <v>70</v>
      </c>
      <c r="C84" s="95">
        <f>'Bokföring 2'!B38</f>
        <v>0</v>
      </c>
      <c r="D84" s="212"/>
      <c r="E84" s="213"/>
      <c r="F84" s="3"/>
    </row>
    <row r="85" spans="1:6" ht="15">
      <c r="A85" s="3"/>
      <c r="B85" s="92">
        <v>71</v>
      </c>
      <c r="C85" s="95">
        <f>'Bokföring 2'!B39</f>
        <v>0</v>
      </c>
      <c r="D85" s="212"/>
      <c r="E85" s="213"/>
      <c r="F85" s="3"/>
    </row>
    <row r="86" spans="1:6" ht="15.75" thickBot="1">
      <c r="A86" s="3"/>
      <c r="B86" s="93">
        <v>72</v>
      </c>
      <c r="C86" s="96">
        <f>'Bokföring 2'!B40</f>
        <v>0</v>
      </c>
      <c r="D86" s="214"/>
      <c r="E86" s="215"/>
      <c r="F86" s="3"/>
    </row>
    <row r="87" spans="1:6" ht="15">
      <c r="A87" s="3"/>
      <c r="B87" s="1"/>
      <c r="C87" s="3"/>
      <c r="D87" s="3"/>
      <c r="E87" s="3"/>
      <c r="F87" s="3"/>
    </row>
    <row r="88" spans="1:6" ht="15">
      <c r="A88" s="3"/>
      <c r="B88" s="1"/>
      <c r="C88" s="3"/>
      <c r="D88" s="3"/>
      <c r="E88" s="3"/>
      <c r="F88" s="3"/>
    </row>
    <row r="89" spans="1:6" ht="15">
      <c r="A89" s="3"/>
      <c r="B89" s="1"/>
      <c r="C89" s="3"/>
      <c r="D89" s="3"/>
      <c r="E89" s="3"/>
      <c r="F89" s="3"/>
    </row>
    <row r="90" spans="1:6" ht="15">
      <c r="A90" s="3"/>
      <c r="B90" s="1"/>
      <c r="C90" s="3"/>
      <c r="D90" s="3"/>
      <c r="E90" s="3"/>
      <c r="F90" s="3"/>
    </row>
    <row r="91" spans="1:6" ht="15">
      <c r="A91" s="3"/>
      <c r="B91" s="1"/>
      <c r="C91" s="3"/>
      <c r="D91" s="3"/>
      <c r="E91" s="3"/>
      <c r="F91" s="3"/>
    </row>
    <row r="92" spans="1:6" ht="15">
      <c r="A92" s="3"/>
      <c r="B92" s="1"/>
      <c r="C92" s="3"/>
      <c r="D92" s="3"/>
      <c r="E92" s="3"/>
      <c r="F92" s="3"/>
    </row>
    <row r="93" spans="1:6" ht="30" customHeight="1" thickBot="1">
      <c r="A93" s="3"/>
      <c r="B93" s="1"/>
      <c r="C93" s="3"/>
      <c r="D93" s="3"/>
      <c r="E93" s="3"/>
      <c r="F93" s="3"/>
    </row>
    <row r="94" spans="1:6" ht="30" customHeight="1" thickBot="1">
      <c r="A94" s="3"/>
      <c r="B94" s="225" t="s">
        <v>87</v>
      </c>
      <c r="C94" s="226"/>
      <c r="D94" s="226"/>
      <c r="E94" s="227"/>
      <c r="F94" s="3"/>
    </row>
    <row r="95" ht="30" customHeight="1" thickBot="1"/>
    <row r="96" spans="2:5" ht="15.75" thickBot="1">
      <c r="B96" s="57" t="s">
        <v>70</v>
      </c>
      <c r="C96" s="78" t="s">
        <v>68</v>
      </c>
      <c r="D96" s="221" t="s">
        <v>88</v>
      </c>
      <c r="E96" s="222"/>
    </row>
    <row r="97" spans="2:5" ht="15">
      <c r="B97" s="85">
        <v>73</v>
      </c>
      <c r="C97" s="94">
        <f>'Bokföring 3'!B5</f>
        <v>0</v>
      </c>
      <c r="D97" s="223"/>
      <c r="E97" s="224"/>
    </row>
    <row r="98" spans="2:5" ht="15">
      <c r="B98" s="87">
        <v>74</v>
      </c>
      <c r="C98" s="95">
        <f>'Bokföring 3'!B6</f>
        <v>0</v>
      </c>
      <c r="D98" s="212"/>
      <c r="E98" s="213"/>
    </row>
    <row r="99" spans="1:6" ht="15">
      <c r="A99" s="3"/>
      <c r="B99" s="87">
        <v>75</v>
      </c>
      <c r="C99" s="95">
        <f>'Bokföring 3'!B7</f>
        <v>0</v>
      </c>
      <c r="D99" s="212"/>
      <c r="E99" s="213"/>
      <c r="F99" s="3"/>
    </row>
    <row r="100" spans="1:6" ht="15">
      <c r="A100" s="3"/>
      <c r="B100" s="87">
        <v>76</v>
      </c>
      <c r="C100" s="95">
        <f>'Bokföring 3'!B8</f>
        <v>0</v>
      </c>
      <c r="D100" s="212"/>
      <c r="E100" s="213"/>
      <c r="F100" s="77"/>
    </row>
    <row r="101" spans="1:6" ht="15">
      <c r="A101" s="3"/>
      <c r="B101" s="87">
        <v>77</v>
      </c>
      <c r="C101" s="95">
        <f>'Bokföring 3'!B9</f>
        <v>0</v>
      </c>
      <c r="D101" s="212"/>
      <c r="E101" s="213"/>
      <c r="F101" s="77"/>
    </row>
    <row r="102" spans="1:6" ht="15" customHeight="1">
      <c r="A102" s="84"/>
      <c r="B102" s="87">
        <v>78</v>
      </c>
      <c r="C102" s="95">
        <f>'Bokföring 3'!B10</f>
        <v>0</v>
      </c>
      <c r="D102" s="212"/>
      <c r="E102" s="213"/>
      <c r="F102" s="3"/>
    </row>
    <row r="103" spans="1:6" ht="15">
      <c r="A103" s="3"/>
      <c r="B103" s="87">
        <v>79</v>
      </c>
      <c r="C103" s="95">
        <f>'Bokföring 3'!B11</f>
        <v>0</v>
      </c>
      <c r="D103" s="212"/>
      <c r="E103" s="213"/>
      <c r="F103" s="3"/>
    </row>
    <row r="104" spans="1:6" ht="15">
      <c r="A104" s="3"/>
      <c r="B104" s="87">
        <v>80</v>
      </c>
      <c r="C104" s="95">
        <f>'Bokföring 3'!B12</f>
        <v>0</v>
      </c>
      <c r="D104" s="212"/>
      <c r="E104" s="213"/>
      <c r="F104" s="3"/>
    </row>
    <row r="105" spans="1:6" ht="15">
      <c r="A105" s="3"/>
      <c r="B105" s="87">
        <v>81</v>
      </c>
      <c r="C105" s="95">
        <f>'Bokföring 3'!B13</f>
        <v>0</v>
      </c>
      <c r="D105" s="212"/>
      <c r="E105" s="213"/>
      <c r="F105" s="3"/>
    </row>
    <row r="106" spans="1:6" ht="15">
      <c r="A106" s="3"/>
      <c r="B106" s="87">
        <v>82</v>
      </c>
      <c r="C106" s="95">
        <f>'Bokföring 3'!B14</f>
        <v>0</v>
      </c>
      <c r="D106" s="212"/>
      <c r="E106" s="213"/>
      <c r="F106" s="3"/>
    </row>
    <row r="107" spans="1:6" ht="15">
      <c r="A107" s="3"/>
      <c r="B107" s="87">
        <v>83</v>
      </c>
      <c r="C107" s="95">
        <f>'Bokföring 3'!B15</f>
        <v>0</v>
      </c>
      <c r="D107" s="212"/>
      <c r="E107" s="213"/>
      <c r="F107" s="3"/>
    </row>
    <row r="108" spans="1:6" ht="15">
      <c r="A108" s="3"/>
      <c r="B108" s="87">
        <v>84</v>
      </c>
      <c r="C108" s="95">
        <f>'Bokföring 3'!B16</f>
        <v>0</v>
      </c>
      <c r="D108" s="212"/>
      <c r="E108" s="213"/>
      <c r="F108" s="3"/>
    </row>
    <row r="109" spans="1:6" ht="15">
      <c r="A109" s="3"/>
      <c r="B109" s="87">
        <v>85</v>
      </c>
      <c r="C109" s="95">
        <f>'Bokföring 3'!B17</f>
        <v>0</v>
      </c>
      <c r="D109" s="212"/>
      <c r="E109" s="213"/>
      <c r="F109" s="3"/>
    </row>
    <row r="110" spans="1:6" ht="15">
      <c r="A110" s="3"/>
      <c r="B110" s="87">
        <v>86</v>
      </c>
      <c r="C110" s="95">
        <f>'Bokföring 3'!B18</f>
        <v>0</v>
      </c>
      <c r="D110" s="212"/>
      <c r="E110" s="213"/>
      <c r="F110" s="3"/>
    </row>
    <row r="111" spans="1:6" ht="15">
      <c r="A111" s="3"/>
      <c r="B111" s="87">
        <v>87</v>
      </c>
      <c r="C111" s="95">
        <f>'Bokföring 3'!B19</f>
        <v>0</v>
      </c>
      <c r="D111" s="212"/>
      <c r="E111" s="213"/>
      <c r="F111" s="3"/>
    </row>
    <row r="112" spans="1:6" ht="15">
      <c r="A112" s="3"/>
      <c r="B112" s="87">
        <v>88</v>
      </c>
      <c r="C112" s="95">
        <f>'Bokföring 3'!B20</f>
        <v>0</v>
      </c>
      <c r="D112" s="212"/>
      <c r="E112" s="213"/>
      <c r="F112" s="3"/>
    </row>
    <row r="113" spans="1:6" ht="15">
      <c r="A113" s="3"/>
      <c r="B113" s="87">
        <v>89</v>
      </c>
      <c r="C113" s="95">
        <f>'Bokföring 3'!B21</f>
        <v>0</v>
      </c>
      <c r="D113" s="212"/>
      <c r="E113" s="213"/>
      <c r="F113" s="3"/>
    </row>
    <row r="114" spans="1:6" ht="15">
      <c r="A114" s="3"/>
      <c r="B114" s="87">
        <v>90</v>
      </c>
      <c r="C114" s="95">
        <f>'Bokföring 3'!B22</f>
        <v>0</v>
      </c>
      <c r="D114" s="212"/>
      <c r="E114" s="213"/>
      <c r="F114" s="3"/>
    </row>
    <row r="115" spans="1:6" ht="15">
      <c r="A115" s="3"/>
      <c r="B115" s="87">
        <v>91</v>
      </c>
      <c r="C115" s="95">
        <f>'Bokföring 3'!B23</f>
        <v>0</v>
      </c>
      <c r="D115" s="212"/>
      <c r="E115" s="213"/>
      <c r="F115" s="3"/>
    </row>
    <row r="116" spans="1:6" ht="15">
      <c r="A116" s="3"/>
      <c r="B116" s="87">
        <v>92</v>
      </c>
      <c r="C116" s="95">
        <f>'Bokföring 3'!B24</f>
        <v>0</v>
      </c>
      <c r="D116" s="212"/>
      <c r="E116" s="213"/>
      <c r="F116" s="3"/>
    </row>
    <row r="117" spans="1:6" ht="15">
      <c r="A117" s="3"/>
      <c r="B117" s="87">
        <v>93</v>
      </c>
      <c r="C117" s="95">
        <f>'Bokföring 3'!B25</f>
        <v>0</v>
      </c>
      <c r="D117" s="212"/>
      <c r="E117" s="213"/>
      <c r="F117" s="3"/>
    </row>
    <row r="118" spans="1:6" ht="15">
      <c r="A118" s="3"/>
      <c r="B118" s="87">
        <v>94</v>
      </c>
      <c r="C118" s="95">
        <f>'Bokföring 3'!B26</f>
        <v>0</v>
      </c>
      <c r="D118" s="212"/>
      <c r="E118" s="213"/>
      <c r="F118" s="3"/>
    </row>
    <row r="119" spans="1:6" ht="15">
      <c r="A119" s="3"/>
      <c r="B119" s="87">
        <v>95</v>
      </c>
      <c r="C119" s="95">
        <f>'Bokföring 3'!B27</f>
        <v>0</v>
      </c>
      <c r="D119" s="212"/>
      <c r="E119" s="213"/>
      <c r="F119" s="3"/>
    </row>
    <row r="120" spans="1:6" ht="15">
      <c r="A120" s="3"/>
      <c r="B120" s="87">
        <v>96</v>
      </c>
      <c r="C120" s="95">
        <f>'Bokföring 3'!B28</f>
        <v>0</v>
      </c>
      <c r="D120" s="212"/>
      <c r="E120" s="213"/>
      <c r="F120" s="3"/>
    </row>
    <row r="121" spans="1:6" ht="15">
      <c r="A121" s="3"/>
      <c r="B121" s="87">
        <v>97</v>
      </c>
      <c r="C121" s="95">
        <f>'Bokföring 3'!B29</f>
        <v>0</v>
      </c>
      <c r="D121" s="212"/>
      <c r="E121" s="213"/>
      <c r="F121" s="3"/>
    </row>
    <row r="122" spans="1:6" ht="15">
      <c r="A122" s="3"/>
      <c r="B122" s="87">
        <v>98</v>
      </c>
      <c r="C122" s="95">
        <f>'Bokföring 3'!B30</f>
        <v>0</v>
      </c>
      <c r="D122" s="212"/>
      <c r="E122" s="213"/>
      <c r="F122" s="3"/>
    </row>
    <row r="123" spans="1:6" ht="15">
      <c r="A123" s="3"/>
      <c r="B123" s="87">
        <v>99</v>
      </c>
      <c r="C123" s="95">
        <f>'Bokföring 3'!B31</f>
        <v>0</v>
      </c>
      <c r="D123" s="212"/>
      <c r="E123" s="213"/>
      <c r="F123" s="3"/>
    </row>
    <row r="124" spans="1:6" ht="15">
      <c r="A124" s="3"/>
      <c r="B124" s="87">
        <v>100</v>
      </c>
      <c r="C124" s="95">
        <f>'Bokföring 3'!B32</f>
        <v>0</v>
      </c>
      <c r="D124" s="212"/>
      <c r="E124" s="213"/>
      <c r="F124" s="3"/>
    </row>
    <row r="125" spans="1:6" ht="15">
      <c r="A125" s="3"/>
      <c r="B125" s="87">
        <v>101</v>
      </c>
      <c r="C125" s="95">
        <f>'Bokföring 3'!B33</f>
        <v>0</v>
      </c>
      <c r="D125" s="212"/>
      <c r="E125" s="213"/>
      <c r="F125" s="3"/>
    </row>
    <row r="126" spans="1:6" ht="15">
      <c r="A126" s="3"/>
      <c r="B126" s="87">
        <v>102</v>
      </c>
      <c r="C126" s="95">
        <f>'Bokföring 3'!B34</f>
        <v>0</v>
      </c>
      <c r="D126" s="212"/>
      <c r="E126" s="213"/>
      <c r="F126" s="3"/>
    </row>
    <row r="127" spans="1:6" ht="15">
      <c r="A127" s="3"/>
      <c r="B127" s="87">
        <v>103</v>
      </c>
      <c r="C127" s="95">
        <f>'Bokföring 3'!B35</f>
        <v>0</v>
      </c>
      <c r="D127" s="212"/>
      <c r="E127" s="213"/>
      <c r="F127" s="3"/>
    </row>
    <row r="128" spans="1:6" ht="15">
      <c r="A128" s="3"/>
      <c r="B128" s="87">
        <v>104</v>
      </c>
      <c r="C128" s="95">
        <f>'Bokföring 3'!B36</f>
        <v>0</v>
      </c>
      <c r="D128" s="212"/>
      <c r="E128" s="213"/>
      <c r="F128" s="3"/>
    </row>
    <row r="129" spans="1:6" ht="15">
      <c r="A129" s="3"/>
      <c r="B129" s="87">
        <v>105</v>
      </c>
      <c r="C129" s="95">
        <f>'Bokföring 3'!B37</f>
        <v>0</v>
      </c>
      <c r="D129" s="212"/>
      <c r="E129" s="213"/>
      <c r="F129" s="3"/>
    </row>
    <row r="130" spans="1:6" ht="15">
      <c r="A130" s="3"/>
      <c r="B130" s="87">
        <v>106</v>
      </c>
      <c r="C130" s="95">
        <f>'Bokföring 3'!B38</f>
        <v>0</v>
      </c>
      <c r="D130" s="212"/>
      <c r="E130" s="213"/>
      <c r="F130" s="3"/>
    </row>
    <row r="131" spans="1:6" ht="15">
      <c r="A131" s="3"/>
      <c r="B131" s="87">
        <v>107</v>
      </c>
      <c r="C131" s="95">
        <f>'Bokföring 3'!B39</f>
        <v>0</v>
      </c>
      <c r="D131" s="212"/>
      <c r="E131" s="213"/>
      <c r="F131" s="3"/>
    </row>
    <row r="132" spans="1:6" ht="15.75" thickBot="1">
      <c r="A132" s="3"/>
      <c r="B132" s="89">
        <v>108</v>
      </c>
      <c r="C132" s="96">
        <f>'Bokföring 3'!B40</f>
        <v>0</v>
      </c>
      <c r="D132" s="214"/>
      <c r="E132" s="215"/>
      <c r="F132" s="3"/>
    </row>
    <row r="133" spans="1:6" ht="15">
      <c r="A133" s="3"/>
      <c r="B133" s="1"/>
      <c r="C133" s="3"/>
      <c r="D133" s="3"/>
      <c r="E133" s="3"/>
      <c r="F133" s="3"/>
    </row>
    <row r="134" spans="1:6" ht="15">
      <c r="A134" s="3"/>
      <c r="B134" s="1"/>
      <c r="C134" s="3"/>
      <c r="D134" s="3"/>
      <c r="E134" s="3"/>
      <c r="F134" s="3"/>
    </row>
    <row r="135" spans="1:6" ht="15">
      <c r="A135" s="3"/>
      <c r="B135" s="1"/>
      <c r="C135" s="3"/>
      <c r="D135" s="3"/>
      <c r="E135" s="3"/>
      <c r="F135" s="3"/>
    </row>
    <row r="136" spans="1:6" ht="15">
      <c r="A136" s="3"/>
      <c r="B136" s="1"/>
      <c r="C136" s="3"/>
      <c r="D136" s="3"/>
      <c r="E136" s="3"/>
      <c r="F136" s="3"/>
    </row>
    <row r="137" spans="1:6" ht="15">
      <c r="A137" s="3"/>
      <c r="B137" s="1"/>
      <c r="C137" s="3"/>
      <c r="D137" s="3"/>
      <c r="E137" s="3"/>
      <c r="F137" s="3"/>
    </row>
    <row r="138" spans="1:6" ht="30" customHeight="1" thickBot="1">
      <c r="A138" s="3"/>
      <c r="B138" s="1"/>
      <c r="C138" s="3"/>
      <c r="D138" s="3"/>
      <c r="E138" s="3"/>
      <c r="F138" s="3"/>
    </row>
    <row r="139" spans="1:6" ht="30" customHeight="1" thickBot="1">
      <c r="A139" s="3"/>
      <c r="B139" s="225" t="s">
        <v>87</v>
      </c>
      <c r="C139" s="226"/>
      <c r="D139" s="226"/>
      <c r="E139" s="227"/>
      <c r="F139" s="3"/>
    </row>
    <row r="140" ht="30" customHeight="1" thickBot="1"/>
    <row r="141" spans="2:5" ht="15.75" thickBot="1">
      <c r="B141" s="57" t="s">
        <v>70</v>
      </c>
      <c r="C141" s="78" t="s">
        <v>68</v>
      </c>
      <c r="D141" s="221" t="s">
        <v>88</v>
      </c>
      <c r="E141" s="222"/>
    </row>
    <row r="142" spans="2:5" ht="15">
      <c r="B142" s="85">
        <v>109</v>
      </c>
      <c r="C142" s="94">
        <f>'Bokföring 4'!$B5</f>
        <v>0</v>
      </c>
      <c r="D142" s="223"/>
      <c r="E142" s="224"/>
    </row>
    <row r="143" spans="2:5" ht="15">
      <c r="B143" s="87">
        <v>110</v>
      </c>
      <c r="C143" s="95">
        <f>'Bokföring 4'!$B6</f>
        <v>0</v>
      </c>
      <c r="D143" s="212"/>
      <c r="E143" s="213"/>
    </row>
    <row r="144" spans="1:6" ht="15">
      <c r="A144" s="3"/>
      <c r="B144" s="87">
        <v>111</v>
      </c>
      <c r="C144" s="95">
        <f>'Bokföring 4'!$B7</f>
        <v>0</v>
      </c>
      <c r="D144" s="212"/>
      <c r="E144" s="213"/>
      <c r="F144" s="3"/>
    </row>
    <row r="145" spans="1:6" ht="15">
      <c r="A145" s="3"/>
      <c r="B145" s="87">
        <v>112</v>
      </c>
      <c r="C145" s="95">
        <f>'Bokföring 4'!$B8</f>
        <v>0</v>
      </c>
      <c r="D145" s="212"/>
      <c r="E145" s="213"/>
      <c r="F145" s="77"/>
    </row>
    <row r="146" spans="1:6" ht="15">
      <c r="A146" s="3"/>
      <c r="B146" s="87">
        <v>113</v>
      </c>
      <c r="C146" s="95">
        <f>'Bokföring 4'!$B9</f>
        <v>0</v>
      </c>
      <c r="D146" s="212"/>
      <c r="E146" s="213"/>
      <c r="F146" s="77"/>
    </row>
    <row r="147" spans="1:6" ht="19.5">
      <c r="A147" s="84"/>
      <c r="B147" s="87">
        <v>114</v>
      </c>
      <c r="C147" s="95">
        <f>'Bokföring 4'!$B10</f>
        <v>0</v>
      </c>
      <c r="D147" s="212"/>
      <c r="E147" s="213"/>
      <c r="F147" s="3"/>
    </row>
    <row r="148" spans="1:6" ht="15">
      <c r="A148" s="3"/>
      <c r="B148" s="87">
        <v>115</v>
      </c>
      <c r="C148" s="95">
        <f>'Bokföring 4'!$B11</f>
        <v>0</v>
      </c>
      <c r="D148" s="212"/>
      <c r="E148" s="213"/>
      <c r="F148" s="3"/>
    </row>
    <row r="149" spans="1:6" ht="15">
      <c r="A149" s="3"/>
      <c r="B149" s="87">
        <v>116</v>
      </c>
      <c r="C149" s="95">
        <f>'Bokföring 4'!$B12</f>
        <v>0</v>
      </c>
      <c r="D149" s="212"/>
      <c r="E149" s="213"/>
      <c r="F149" s="3"/>
    </row>
    <row r="150" spans="1:6" ht="15">
      <c r="A150" s="3"/>
      <c r="B150" s="87">
        <v>117</v>
      </c>
      <c r="C150" s="95">
        <f>'Bokföring 4'!$B13</f>
        <v>0</v>
      </c>
      <c r="D150" s="212"/>
      <c r="E150" s="213"/>
      <c r="F150" s="3"/>
    </row>
    <row r="151" spans="1:6" ht="15">
      <c r="A151" s="3"/>
      <c r="B151" s="87">
        <v>118</v>
      </c>
      <c r="C151" s="95">
        <f>'Bokföring 4'!$B14</f>
        <v>0</v>
      </c>
      <c r="D151" s="212"/>
      <c r="E151" s="213"/>
      <c r="F151" s="3"/>
    </row>
    <row r="152" spans="1:6" ht="15">
      <c r="A152" s="3"/>
      <c r="B152" s="87">
        <v>119</v>
      </c>
      <c r="C152" s="95">
        <f>'Bokföring 4'!$B15</f>
        <v>0</v>
      </c>
      <c r="D152" s="212"/>
      <c r="E152" s="213"/>
      <c r="F152" s="3"/>
    </row>
    <row r="153" spans="1:6" ht="15">
      <c r="A153" s="3"/>
      <c r="B153" s="87">
        <v>120</v>
      </c>
      <c r="C153" s="95">
        <f>'Bokföring 4'!$B16</f>
        <v>0</v>
      </c>
      <c r="D153" s="212"/>
      <c r="E153" s="213"/>
      <c r="F153" s="3"/>
    </row>
    <row r="154" spans="1:6" ht="15">
      <c r="A154" s="3"/>
      <c r="B154" s="87">
        <v>121</v>
      </c>
      <c r="C154" s="95">
        <f>'Bokföring 4'!$B17</f>
        <v>0</v>
      </c>
      <c r="D154" s="212"/>
      <c r="E154" s="213"/>
      <c r="F154" s="3"/>
    </row>
    <row r="155" spans="1:6" ht="15">
      <c r="A155" s="3"/>
      <c r="B155" s="87">
        <v>122</v>
      </c>
      <c r="C155" s="95">
        <f>'Bokföring 4'!$B18</f>
        <v>0</v>
      </c>
      <c r="D155" s="212"/>
      <c r="E155" s="213"/>
      <c r="F155" s="3"/>
    </row>
    <row r="156" spans="1:6" ht="15">
      <c r="A156" s="3"/>
      <c r="B156" s="87">
        <v>123</v>
      </c>
      <c r="C156" s="95">
        <f>'Bokföring 4'!$B19</f>
        <v>0</v>
      </c>
      <c r="D156" s="212"/>
      <c r="E156" s="213"/>
      <c r="F156" s="3"/>
    </row>
    <row r="157" spans="1:6" ht="15">
      <c r="A157" s="3"/>
      <c r="B157" s="87">
        <v>124</v>
      </c>
      <c r="C157" s="95">
        <f>'Bokföring 4'!$B20</f>
        <v>0</v>
      </c>
      <c r="D157" s="212"/>
      <c r="E157" s="213"/>
      <c r="F157" s="3"/>
    </row>
    <row r="158" spans="1:6" ht="15">
      <c r="A158" s="3"/>
      <c r="B158" s="87">
        <v>125</v>
      </c>
      <c r="C158" s="95">
        <f>'Bokföring 4'!$B21</f>
        <v>0</v>
      </c>
      <c r="D158" s="212"/>
      <c r="E158" s="213"/>
      <c r="F158" s="3"/>
    </row>
    <row r="159" spans="1:6" ht="15">
      <c r="A159" s="3"/>
      <c r="B159" s="87">
        <v>126</v>
      </c>
      <c r="C159" s="95">
        <f>'Bokföring 4'!$B22</f>
        <v>0</v>
      </c>
      <c r="D159" s="212"/>
      <c r="E159" s="213"/>
      <c r="F159" s="3"/>
    </row>
    <row r="160" spans="1:6" ht="15">
      <c r="A160" s="3"/>
      <c r="B160" s="87">
        <v>127</v>
      </c>
      <c r="C160" s="95">
        <f>'Bokföring 4'!$B23</f>
        <v>0</v>
      </c>
      <c r="D160" s="212"/>
      <c r="E160" s="213"/>
      <c r="F160" s="3"/>
    </row>
    <row r="161" spans="1:6" ht="15">
      <c r="A161" s="3"/>
      <c r="B161" s="87">
        <v>128</v>
      </c>
      <c r="C161" s="95">
        <f>'Bokföring 4'!$B24</f>
        <v>0</v>
      </c>
      <c r="D161" s="212"/>
      <c r="E161" s="213"/>
      <c r="F161" s="3"/>
    </row>
    <row r="162" spans="1:6" ht="15">
      <c r="A162" s="3"/>
      <c r="B162" s="87">
        <v>129</v>
      </c>
      <c r="C162" s="95">
        <f>'Bokföring 4'!$B25</f>
        <v>0</v>
      </c>
      <c r="D162" s="212"/>
      <c r="E162" s="213"/>
      <c r="F162" s="3"/>
    </row>
    <row r="163" spans="1:6" ht="15">
      <c r="A163" s="3"/>
      <c r="B163" s="87">
        <v>130</v>
      </c>
      <c r="C163" s="95">
        <f>'Bokföring 4'!$B26</f>
        <v>0</v>
      </c>
      <c r="D163" s="212"/>
      <c r="E163" s="213"/>
      <c r="F163" s="3"/>
    </row>
    <row r="164" spans="1:6" ht="15">
      <c r="A164" s="3"/>
      <c r="B164" s="87">
        <v>131</v>
      </c>
      <c r="C164" s="95">
        <f>'Bokföring 4'!$B27</f>
        <v>0</v>
      </c>
      <c r="D164" s="212"/>
      <c r="E164" s="213"/>
      <c r="F164" s="3"/>
    </row>
    <row r="165" spans="1:6" ht="15">
      <c r="A165" s="3"/>
      <c r="B165" s="87">
        <v>132</v>
      </c>
      <c r="C165" s="95">
        <f>'Bokföring 4'!$B28</f>
        <v>0</v>
      </c>
      <c r="D165" s="212"/>
      <c r="E165" s="213"/>
      <c r="F165" s="3"/>
    </row>
    <row r="166" spans="1:6" ht="15">
      <c r="A166" s="3"/>
      <c r="B166" s="87">
        <v>133</v>
      </c>
      <c r="C166" s="95">
        <f>'Bokföring 4'!$B29</f>
        <v>0</v>
      </c>
      <c r="D166" s="212"/>
      <c r="E166" s="213"/>
      <c r="F166" s="3"/>
    </row>
    <row r="167" spans="1:6" ht="15">
      <c r="A167" s="3"/>
      <c r="B167" s="87">
        <v>134</v>
      </c>
      <c r="C167" s="95">
        <f>'Bokföring 4'!$B30</f>
        <v>0</v>
      </c>
      <c r="D167" s="212"/>
      <c r="E167" s="213"/>
      <c r="F167" s="3"/>
    </row>
    <row r="168" spans="1:6" ht="15">
      <c r="A168" s="3"/>
      <c r="B168" s="87">
        <v>135</v>
      </c>
      <c r="C168" s="95">
        <f>'Bokföring 4'!$B31</f>
        <v>0</v>
      </c>
      <c r="D168" s="212"/>
      <c r="E168" s="213"/>
      <c r="F168" s="3"/>
    </row>
    <row r="169" spans="1:6" ht="15">
      <c r="A169" s="3"/>
      <c r="B169" s="87">
        <v>136</v>
      </c>
      <c r="C169" s="95">
        <f>'Bokföring 4'!$B32</f>
        <v>0</v>
      </c>
      <c r="D169" s="212"/>
      <c r="E169" s="213"/>
      <c r="F169" s="3"/>
    </row>
    <row r="170" spans="1:6" ht="15">
      <c r="A170" s="3"/>
      <c r="B170" s="87">
        <v>137</v>
      </c>
      <c r="C170" s="95">
        <f>'Bokföring 4'!$B33</f>
        <v>0</v>
      </c>
      <c r="D170" s="212"/>
      <c r="E170" s="213"/>
      <c r="F170" s="3"/>
    </row>
    <row r="171" spans="1:6" ht="15">
      <c r="A171" s="3"/>
      <c r="B171" s="87">
        <v>138</v>
      </c>
      <c r="C171" s="95">
        <f>'Bokföring 4'!$B34</f>
        <v>0</v>
      </c>
      <c r="D171" s="212"/>
      <c r="E171" s="213"/>
      <c r="F171" s="3"/>
    </row>
    <row r="172" spans="1:6" ht="15">
      <c r="A172" s="3"/>
      <c r="B172" s="87">
        <v>139</v>
      </c>
      <c r="C172" s="95">
        <f>'Bokföring 4'!$B35</f>
        <v>0</v>
      </c>
      <c r="D172" s="212"/>
      <c r="E172" s="213"/>
      <c r="F172" s="3"/>
    </row>
    <row r="173" spans="1:6" ht="15">
      <c r="A173" s="3"/>
      <c r="B173" s="87">
        <v>140</v>
      </c>
      <c r="C173" s="95">
        <f>'Bokföring 4'!$B36</f>
        <v>0</v>
      </c>
      <c r="D173" s="212"/>
      <c r="E173" s="213"/>
      <c r="F173" s="3"/>
    </row>
    <row r="174" spans="1:6" ht="15">
      <c r="A174" s="3"/>
      <c r="B174" s="87">
        <v>141</v>
      </c>
      <c r="C174" s="95">
        <f>'Bokföring 4'!$B37</f>
        <v>0</v>
      </c>
      <c r="D174" s="212"/>
      <c r="E174" s="213"/>
      <c r="F174" s="3"/>
    </row>
    <row r="175" spans="1:6" ht="15">
      <c r="A175" s="3"/>
      <c r="B175" s="87">
        <v>142</v>
      </c>
      <c r="C175" s="95">
        <f>'Bokföring 4'!$B38</f>
        <v>0</v>
      </c>
      <c r="D175" s="212"/>
      <c r="E175" s="213"/>
      <c r="F175" s="3"/>
    </row>
    <row r="176" spans="1:6" ht="15">
      <c r="A176" s="3"/>
      <c r="B176" s="87">
        <v>143</v>
      </c>
      <c r="C176" s="95">
        <f>'Bokföring 4'!$B39</f>
        <v>0</v>
      </c>
      <c r="D176" s="212"/>
      <c r="E176" s="213"/>
      <c r="F176" s="3"/>
    </row>
    <row r="177" spans="1:6" ht="15.75" thickBot="1">
      <c r="A177" s="3"/>
      <c r="B177" s="89">
        <v>144</v>
      </c>
      <c r="C177" s="96">
        <f>'Bokföring 4'!$B40</f>
        <v>0</v>
      </c>
      <c r="D177" s="214"/>
      <c r="E177" s="215"/>
      <c r="F177" s="3"/>
    </row>
    <row r="178" spans="1:6" ht="15">
      <c r="A178" s="3"/>
      <c r="B178" s="1"/>
      <c r="C178" s="3"/>
      <c r="D178" s="3"/>
      <c r="E178" s="3"/>
      <c r="F178" s="3"/>
    </row>
    <row r="179" spans="1:6" ht="15">
      <c r="A179" s="3"/>
      <c r="B179" s="1"/>
      <c r="C179" s="3"/>
      <c r="D179" s="3"/>
      <c r="E179" s="3"/>
      <c r="F179" s="3"/>
    </row>
    <row r="180" spans="1:6" ht="15">
      <c r="A180" s="3"/>
      <c r="B180" s="1"/>
      <c r="C180" s="3"/>
      <c r="D180" s="3"/>
      <c r="E180" s="3"/>
      <c r="F180" s="3"/>
    </row>
    <row r="181" spans="1:6" ht="15">
      <c r="A181" s="3"/>
      <c r="B181" s="1"/>
      <c r="C181" s="3"/>
      <c r="D181" s="3"/>
      <c r="E181" s="3"/>
      <c r="F181" s="3"/>
    </row>
    <row r="182" spans="1:6" ht="30" customHeight="1" thickBot="1">
      <c r="A182" s="3"/>
      <c r="B182" s="1"/>
      <c r="C182" s="3"/>
      <c r="D182" s="3"/>
      <c r="E182" s="3"/>
      <c r="F182" s="3"/>
    </row>
    <row r="183" spans="1:6" ht="30" customHeight="1" thickBot="1">
      <c r="A183" s="3"/>
      <c r="B183" s="225" t="s">
        <v>87</v>
      </c>
      <c r="C183" s="226"/>
      <c r="D183" s="226"/>
      <c r="E183" s="227"/>
      <c r="F183" s="3"/>
    </row>
    <row r="184" ht="30" customHeight="1" thickBot="1"/>
    <row r="185" spans="2:5" ht="15.75" thickBot="1">
      <c r="B185" s="57" t="s">
        <v>70</v>
      </c>
      <c r="C185" s="78" t="s">
        <v>68</v>
      </c>
      <c r="D185" s="221" t="s">
        <v>88</v>
      </c>
      <c r="E185" s="222"/>
    </row>
    <row r="186" spans="2:5" ht="15">
      <c r="B186" s="85">
        <v>145</v>
      </c>
      <c r="C186" s="94">
        <f>'Bokföring 5'!$B5</f>
        <v>0</v>
      </c>
      <c r="D186" s="223"/>
      <c r="E186" s="224"/>
    </row>
    <row r="187" spans="2:5" ht="15">
      <c r="B187" s="87">
        <v>146</v>
      </c>
      <c r="C187" s="95">
        <f>'Bokföring 5'!$B6</f>
        <v>0</v>
      </c>
      <c r="D187" s="212"/>
      <c r="E187" s="213"/>
    </row>
    <row r="188" spans="1:6" ht="15">
      <c r="A188" s="3"/>
      <c r="B188" s="87">
        <v>147</v>
      </c>
      <c r="C188" s="95">
        <f>'Bokföring 5'!$B7</f>
        <v>0</v>
      </c>
      <c r="D188" s="212"/>
      <c r="E188" s="213"/>
      <c r="F188" s="3"/>
    </row>
    <row r="189" spans="1:6" ht="15">
      <c r="A189" s="3"/>
      <c r="B189" s="87">
        <v>148</v>
      </c>
      <c r="C189" s="95">
        <f>'Bokföring 5'!$B8</f>
        <v>0</v>
      </c>
      <c r="D189" s="212"/>
      <c r="E189" s="213"/>
      <c r="F189" s="77"/>
    </row>
    <row r="190" spans="1:6" ht="15">
      <c r="A190" s="3"/>
      <c r="B190" s="87">
        <v>149</v>
      </c>
      <c r="C190" s="95">
        <f>'Bokföring 5'!$B9</f>
        <v>0</v>
      </c>
      <c r="D190" s="212"/>
      <c r="E190" s="213"/>
      <c r="F190" s="77"/>
    </row>
    <row r="191" spans="1:6" ht="19.5">
      <c r="A191" s="84"/>
      <c r="B191" s="87">
        <v>150</v>
      </c>
      <c r="C191" s="95">
        <f>'Bokföring 5'!$B10</f>
        <v>0</v>
      </c>
      <c r="D191" s="212"/>
      <c r="E191" s="213"/>
      <c r="F191" s="3"/>
    </row>
    <row r="192" spans="1:6" ht="15">
      <c r="A192" s="3"/>
      <c r="B192" s="87">
        <v>151</v>
      </c>
      <c r="C192" s="95">
        <f>'Bokföring 5'!$B11</f>
        <v>0</v>
      </c>
      <c r="D192" s="212"/>
      <c r="E192" s="213"/>
      <c r="F192" s="3"/>
    </row>
    <row r="193" spans="1:6" ht="15">
      <c r="A193" s="3"/>
      <c r="B193" s="87">
        <v>152</v>
      </c>
      <c r="C193" s="95">
        <f>'Bokföring 5'!$B12</f>
        <v>0</v>
      </c>
      <c r="D193" s="212"/>
      <c r="E193" s="213"/>
      <c r="F193" s="3"/>
    </row>
    <row r="194" spans="1:6" ht="15">
      <c r="A194" s="3"/>
      <c r="B194" s="87">
        <v>153</v>
      </c>
      <c r="C194" s="95">
        <f>'Bokföring 5'!$B13</f>
        <v>0</v>
      </c>
      <c r="D194" s="212"/>
      <c r="E194" s="213"/>
      <c r="F194" s="3"/>
    </row>
    <row r="195" spans="1:6" ht="15">
      <c r="A195" s="3"/>
      <c r="B195" s="87">
        <v>154</v>
      </c>
      <c r="C195" s="95">
        <f>'Bokföring 5'!$B14</f>
        <v>0</v>
      </c>
      <c r="D195" s="212"/>
      <c r="E195" s="213"/>
      <c r="F195" s="3"/>
    </row>
    <row r="196" spans="1:6" ht="15">
      <c r="A196" s="3"/>
      <c r="B196" s="87">
        <v>155</v>
      </c>
      <c r="C196" s="95">
        <f>'Bokföring 5'!$B15</f>
        <v>0</v>
      </c>
      <c r="D196" s="212"/>
      <c r="E196" s="213"/>
      <c r="F196" s="3"/>
    </row>
    <row r="197" spans="1:6" ht="15">
      <c r="A197" s="3"/>
      <c r="B197" s="87">
        <v>156</v>
      </c>
      <c r="C197" s="95">
        <f>'Bokföring 5'!$B16</f>
        <v>0</v>
      </c>
      <c r="D197" s="212"/>
      <c r="E197" s="213"/>
      <c r="F197" s="3"/>
    </row>
    <row r="198" spans="1:6" ht="15">
      <c r="A198" s="3"/>
      <c r="B198" s="87">
        <v>157</v>
      </c>
      <c r="C198" s="95">
        <f>'Bokföring 5'!$B17</f>
        <v>0</v>
      </c>
      <c r="D198" s="212"/>
      <c r="E198" s="213"/>
      <c r="F198" s="3"/>
    </row>
    <row r="199" spans="1:6" ht="15">
      <c r="A199" s="3"/>
      <c r="B199" s="87">
        <v>158</v>
      </c>
      <c r="C199" s="95">
        <f>'Bokföring 5'!$B18</f>
        <v>0</v>
      </c>
      <c r="D199" s="212"/>
      <c r="E199" s="213"/>
      <c r="F199" s="3"/>
    </row>
    <row r="200" spans="1:6" ht="15">
      <c r="A200" s="3"/>
      <c r="B200" s="87">
        <v>159</v>
      </c>
      <c r="C200" s="95">
        <f>'Bokföring 5'!$B19</f>
        <v>0</v>
      </c>
      <c r="D200" s="212"/>
      <c r="E200" s="213"/>
      <c r="F200" s="3"/>
    </row>
    <row r="201" spans="1:6" ht="15">
      <c r="A201" s="3"/>
      <c r="B201" s="87">
        <v>160</v>
      </c>
      <c r="C201" s="95">
        <f>'Bokföring 5'!$B20</f>
        <v>0</v>
      </c>
      <c r="D201" s="212"/>
      <c r="E201" s="213"/>
      <c r="F201" s="3"/>
    </row>
    <row r="202" spans="1:6" ht="15">
      <c r="A202" s="3"/>
      <c r="B202" s="87">
        <v>161</v>
      </c>
      <c r="C202" s="95">
        <f>'Bokföring 5'!$B21</f>
        <v>0</v>
      </c>
      <c r="D202" s="212"/>
      <c r="E202" s="213"/>
      <c r="F202" s="3"/>
    </row>
    <row r="203" spans="1:6" ht="15">
      <c r="A203" s="3"/>
      <c r="B203" s="87">
        <v>162</v>
      </c>
      <c r="C203" s="95">
        <f>'Bokföring 5'!$B22</f>
        <v>0</v>
      </c>
      <c r="D203" s="212"/>
      <c r="E203" s="213"/>
      <c r="F203" s="3"/>
    </row>
    <row r="204" spans="1:6" ht="15">
      <c r="A204" s="3"/>
      <c r="B204" s="87">
        <v>163</v>
      </c>
      <c r="C204" s="95">
        <f>'Bokföring 5'!$B23</f>
        <v>0</v>
      </c>
      <c r="D204" s="212"/>
      <c r="E204" s="213"/>
      <c r="F204" s="3"/>
    </row>
    <row r="205" spans="1:6" ht="15">
      <c r="A205" s="3"/>
      <c r="B205" s="87">
        <v>164</v>
      </c>
      <c r="C205" s="95">
        <f>'Bokföring 5'!$B24</f>
        <v>0</v>
      </c>
      <c r="D205" s="212"/>
      <c r="E205" s="213"/>
      <c r="F205" s="3"/>
    </row>
    <row r="206" spans="1:6" ht="15">
      <c r="A206" s="3"/>
      <c r="B206" s="87">
        <v>165</v>
      </c>
      <c r="C206" s="95">
        <f>'Bokföring 5'!$B25</f>
        <v>0</v>
      </c>
      <c r="D206" s="212"/>
      <c r="E206" s="213"/>
      <c r="F206" s="3"/>
    </row>
    <row r="207" spans="1:6" ht="15">
      <c r="A207" s="3"/>
      <c r="B207" s="87">
        <v>166</v>
      </c>
      <c r="C207" s="95">
        <f>'Bokföring 5'!$B26</f>
        <v>0</v>
      </c>
      <c r="D207" s="212"/>
      <c r="E207" s="213"/>
      <c r="F207" s="3"/>
    </row>
    <row r="208" spans="1:6" ht="15">
      <c r="A208" s="3"/>
      <c r="B208" s="87">
        <v>167</v>
      </c>
      <c r="C208" s="95">
        <f>'Bokföring 5'!$B27</f>
        <v>0</v>
      </c>
      <c r="D208" s="212"/>
      <c r="E208" s="213"/>
      <c r="F208" s="3"/>
    </row>
    <row r="209" spans="1:6" ht="15">
      <c r="A209" s="3"/>
      <c r="B209" s="87">
        <v>168</v>
      </c>
      <c r="C209" s="95">
        <f>'Bokföring 5'!$B28</f>
        <v>0</v>
      </c>
      <c r="D209" s="212"/>
      <c r="E209" s="213"/>
      <c r="F209" s="3"/>
    </row>
    <row r="210" spans="1:6" ht="15">
      <c r="A210" s="3"/>
      <c r="B210" s="87">
        <v>169</v>
      </c>
      <c r="C210" s="95">
        <f>'Bokföring 5'!$B29</f>
        <v>0</v>
      </c>
      <c r="D210" s="212"/>
      <c r="E210" s="213"/>
      <c r="F210" s="3"/>
    </row>
    <row r="211" spans="1:6" ht="15">
      <c r="A211" s="3"/>
      <c r="B211" s="87">
        <v>170</v>
      </c>
      <c r="C211" s="95">
        <f>'Bokföring 5'!$B30</f>
        <v>0</v>
      </c>
      <c r="D211" s="212"/>
      <c r="E211" s="213"/>
      <c r="F211" s="3"/>
    </row>
    <row r="212" spans="1:6" ht="15">
      <c r="A212" s="3"/>
      <c r="B212" s="87">
        <v>171</v>
      </c>
      <c r="C212" s="95">
        <f>'Bokföring 5'!$B31</f>
        <v>0</v>
      </c>
      <c r="D212" s="212"/>
      <c r="E212" s="213"/>
      <c r="F212" s="3"/>
    </row>
    <row r="213" spans="1:6" ht="15">
      <c r="A213" s="3"/>
      <c r="B213" s="87">
        <v>172</v>
      </c>
      <c r="C213" s="95">
        <f>'Bokföring 5'!$B32</f>
        <v>0</v>
      </c>
      <c r="D213" s="212"/>
      <c r="E213" s="213"/>
      <c r="F213" s="3"/>
    </row>
    <row r="214" spans="1:6" ht="15">
      <c r="A214" s="3"/>
      <c r="B214" s="87">
        <v>173</v>
      </c>
      <c r="C214" s="95">
        <f>'Bokföring 5'!$B33</f>
        <v>0</v>
      </c>
      <c r="D214" s="212"/>
      <c r="E214" s="213"/>
      <c r="F214" s="3"/>
    </row>
    <row r="215" spans="1:6" ht="15">
      <c r="A215" s="3"/>
      <c r="B215" s="87">
        <v>174</v>
      </c>
      <c r="C215" s="95">
        <f>'Bokföring 5'!$B34</f>
        <v>0</v>
      </c>
      <c r="D215" s="212"/>
      <c r="E215" s="213"/>
      <c r="F215" s="3"/>
    </row>
    <row r="216" spans="1:6" ht="15">
      <c r="A216" s="3"/>
      <c r="B216" s="87">
        <v>175</v>
      </c>
      <c r="C216" s="95">
        <f>'Bokföring 5'!$B35</f>
        <v>0</v>
      </c>
      <c r="D216" s="212"/>
      <c r="E216" s="213"/>
      <c r="F216" s="3"/>
    </row>
    <row r="217" spans="1:6" ht="15">
      <c r="A217" s="3"/>
      <c r="B217" s="87">
        <v>176</v>
      </c>
      <c r="C217" s="95">
        <f>'Bokföring 5'!$B36</f>
        <v>0</v>
      </c>
      <c r="D217" s="212"/>
      <c r="E217" s="213"/>
      <c r="F217" s="3"/>
    </row>
    <row r="218" spans="1:6" ht="15">
      <c r="A218" s="3"/>
      <c r="B218" s="87">
        <v>177</v>
      </c>
      <c r="C218" s="95">
        <f>'Bokföring 5'!$B37</f>
        <v>0</v>
      </c>
      <c r="D218" s="212"/>
      <c r="E218" s="213"/>
      <c r="F218" s="3"/>
    </row>
    <row r="219" spans="1:6" ht="15">
      <c r="A219" s="3"/>
      <c r="B219" s="87">
        <v>178</v>
      </c>
      <c r="C219" s="95">
        <f>'Bokföring 5'!$B38</f>
        <v>0</v>
      </c>
      <c r="D219" s="212"/>
      <c r="E219" s="213"/>
      <c r="F219" s="3"/>
    </row>
    <row r="220" spans="1:6" ht="15">
      <c r="A220" s="3"/>
      <c r="B220" s="87">
        <v>179</v>
      </c>
      <c r="C220" s="95">
        <f>'Bokföring 5'!$B39</f>
        <v>0</v>
      </c>
      <c r="D220" s="212"/>
      <c r="E220" s="213"/>
      <c r="F220" s="3"/>
    </row>
    <row r="221" spans="1:6" ht="15.75" thickBot="1">
      <c r="A221" s="3"/>
      <c r="B221" s="89">
        <v>180</v>
      </c>
      <c r="C221" s="96">
        <f>'Bokföring 5'!$B40</f>
        <v>0</v>
      </c>
      <c r="D221" s="214"/>
      <c r="E221" s="215"/>
      <c r="F221" s="3"/>
    </row>
    <row r="222" spans="1:6" ht="15">
      <c r="A222" s="3"/>
      <c r="B222" s="1"/>
      <c r="C222" s="3"/>
      <c r="D222" s="3"/>
      <c r="E222" s="3"/>
      <c r="F222" s="3"/>
    </row>
    <row r="223" spans="1:6" ht="15">
      <c r="A223" s="3"/>
      <c r="B223" s="1"/>
      <c r="C223" s="3"/>
      <c r="D223" s="3"/>
      <c r="E223" s="3"/>
      <c r="F223" s="3"/>
    </row>
    <row r="224" spans="1:6" ht="15">
      <c r="A224" s="3"/>
      <c r="B224" s="1"/>
      <c r="C224" s="3"/>
      <c r="D224" s="3"/>
      <c r="E224" s="3"/>
      <c r="F224" s="3"/>
    </row>
    <row r="225" spans="1:6" ht="15">
      <c r="A225" s="3"/>
      <c r="B225" s="1"/>
      <c r="C225" s="3"/>
      <c r="D225" s="3"/>
      <c r="E225" s="3"/>
      <c r="F225" s="3"/>
    </row>
    <row r="226" spans="1:6" ht="30" customHeight="1" thickBot="1">
      <c r="A226" s="3"/>
      <c r="B226" s="1"/>
      <c r="C226" s="3"/>
      <c r="D226" s="3"/>
      <c r="E226" s="3"/>
      <c r="F226" s="3"/>
    </row>
    <row r="227" spans="1:6" ht="30" customHeight="1" thickBot="1">
      <c r="A227" s="3"/>
      <c r="B227" s="225" t="s">
        <v>87</v>
      </c>
      <c r="C227" s="226"/>
      <c r="D227" s="226"/>
      <c r="E227" s="227"/>
      <c r="F227" s="3"/>
    </row>
    <row r="228" ht="30" customHeight="1" thickBot="1"/>
    <row r="229" spans="2:5" ht="15.75" thickBot="1">
      <c r="B229" s="57" t="s">
        <v>70</v>
      </c>
      <c r="C229" s="78" t="s">
        <v>68</v>
      </c>
      <c r="D229" s="221" t="s">
        <v>88</v>
      </c>
      <c r="E229" s="222"/>
    </row>
    <row r="230" spans="2:5" ht="15">
      <c r="B230" s="85">
        <v>181</v>
      </c>
      <c r="C230" s="94">
        <f>'Bokföring 6'!$B5</f>
        <v>0</v>
      </c>
      <c r="D230" s="223"/>
      <c r="E230" s="224"/>
    </row>
    <row r="231" spans="2:5" ht="15">
      <c r="B231" s="87">
        <v>182</v>
      </c>
      <c r="C231" s="95">
        <f>'Bokföring 6'!$B6</f>
        <v>0</v>
      </c>
      <c r="D231" s="212"/>
      <c r="E231" s="213"/>
    </row>
    <row r="232" spans="1:6" ht="15">
      <c r="A232" s="3"/>
      <c r="B232" s="87">
        <v>183</v>
      </c>
      <c r="C232" s="95">
        <f>'Bokföring 6'!$B7</f>
        <v>0</v>
      </c>
      <c r="D232" s="212"/>
      <c r="E232" s="213"/>
      <c r="F232" s="3"/>
    </row>
    <row r="233" spans="1:6" ht="15">
      <c r="A233" s="3"/>
      <c r="B233" s="87">
        <v>184</v>
      </c>
      <c r="C233" s="95">
        <f>'Bokföring 6'!$B8</f>
        <v>0</v>
      </c>
      <c r="D233" s="212"/>
      <c r="E233" s="213"/>
      <c r="F233" s="77"/>
    </row>
    <row r="234" spans="1:6" ht="15">
      <c r="A234" s="3"/>
      <c r="B234" s="87">
        <v>185</v>
      </c>
      <c r="C234" s="95">
        <f>'Bokföring 6'!$B9</f>
        <v>0</v>
      </c>
      <c r="D234" s="212"/>
      <c r="E234" s="213"/>
      <c r="F234" s="77"/>
    </row>
    <row r="235" spans="1:6" ht="19.5">
      <c r="A235" s="84"/>
      <c r="B235" s="87">
        <v>186</v>
      </c>
      <c r="C235" s="95">
        <f>'Bokföring 6'!$B10</f>
        <v>0</v>
      </c>
      <c r="D235" s="212"/>
      <c r="E235" s="213"/>
      <c r="F235" s="3"/>
    </row>
    <row r="236" spans="1:6" ht="15">
      <c r="A236" s="3"/>
      <c r="B236" s="87">
        <v>187</v>
      </c>
      <c r="C236" s="95">
        <f>'Bokföring 6'!$B11</f>
        <v>0</v>
      </c>
      <c r="D236" s="212"/>
      <c r="E236" s="213"/>
      <c r="F236" s="3"/>
    </row>
    <row r="237" spans="1:6" ht="15">
      <c r="A237" s="3"/>
      <c r="B237" s="87">
        <v>188</v>
      </c>
      <c r="C237" s="95">
        <f>'Bokföring 6'!$B12</f>
        <v>0</v>
      </c>
      <c r="D237" s="212"/>
      <c r="E237" s="213"/>
      <c r="F237" s="3"/>
    </row>
    <row r="238" spans="1:6" ht="15">
      <c r="A238" s="3"/>
      <c r="B238" s="87">
        <v>189</v>
      </c>
      <c r="C238" s="95">
        <f>'Bokföring 6'!$B13</f>
        <v>0</v>
      </c>
      <c r="D238" s="212"/>
      <c r="E238" s="213"/>
      <c r="F238" s="3"/>
    </row>
    <row r="239" spans="1:6" ht="15">
      <c r="A239" s="3"/>
      <c r="B239" s="87">
        <v>190</v>
      </c>
      <c r="C239" s="95">
        <f>'Bokföring 6'!$B14</f>
        <v>0</v>
      </c>
      <c r="D239" s="212"/>
      <c r="E239" s="213"/>
      <c r="F239" s="3"/>
    </row>
    <row r="240" spans="1:6" ht="15">
      <c r="A240" s="3"/>
      <c r="B240" s="87">
        <v>191</v>
      </c>
      <c r="C240" s="95">
        <f>'Bokföring 6'!$B15</f>
        <v>0</v>
      </c>
      <c r="D240" s="212"/>
      <c r="E240" s="213"/>
      <c r="F240" s="3"/>
    </row>
    <row r="241" spans="1:6" ht="15">
      <c r="A241" s="3"/>
      <c r="B241" s="87">
        <v>192</v>
      </c>
      <c r="C241" s="95">
        <f>'Bokföring 6'!$B16</f>
        <v>0</v>
      </c>
      <c r="D241" s="212"/>
      <c r="E241" s="213"/>
      <c r="F241" s="3"/>
    </row>
    <row r="242" spans="1:6" ht="15">
      <c r="A242" s="3"/>
      <c r="B242" s="87">
        <v>193</v>
      </c>
      <c r="C242" s="95">
        <f>'Bokföring 6'!$B17</f>
        <v>0</v>
      </c>
      <c r="D242" s="212"/>
      <c r="E242" s="213"/>
      <c r="F242" s="3"/>
    </row>
    <row r="243" spans="1:6" ht="15">
      <c r="A243" s="3"/>
      <c r="B243" s="87">
        <v>194</v>
      </c>
      <c r="C243" s="95">
        <f>'Bokföring 6'!$B18</f>
        <v>0</v>
      </c>
      <c r="D243" s="212"/>
      <c r="E243" s="213"/>
      <c r="F243" s="3"/>
    </row>
    <row r="244" spans="1:6" ht="15">
      <c r="A244" s="3"/>
      <c r="B244" s="87">
        <v>195</v>
      </c>
      <c r="C244" s="95">
        <f>'Bokföring 6'!$B19</f>
        <v>0</v>
      </c>
      <c r="D244" s="212"/>
      <c r="E244" s="213"/>
      <c r="F244" s="3"/>
    </row>
    <row r="245" spans="1:6" ht="15">
      <c r="A245" s="3"/>
      <c r="B245" s="87">
        <v>196</v>
      </c>
      <c r="C245" s="95">
        <f>'Bokföring 6'!$B20</f>
        <v>0</v>
      </c>
      <c r="D245" s="212"/>
      <c r="E245" s="213"/>
      <c r="F245" s="3"/>
    </row>
    <row r="246" spans="1:6" ht="15">
      <c r="A246" s="3"/>
      <c r="B246" s="87">
        <v>197</v>
      </c>
      <c r="C246" s="95">
        <f>'Bokföring 6'!$B21</f>
        <v>0</v>
      </c>
      <c r="D246" s="212"/>
      <c r="E246" s="213"/>
      <c r="F246" s="3"/>
    </row>
    <row r="247" spans="1:6" ht="15">
      <c r="A247" s="3"/>
      <c r="B247" s="87">
        <v>198</v>
      </c>
      <c r="C247" s="95">
        <f>'Bokföring 6'!$B22</f>
        <v>0</v>
      </c>
      <c r="D247" s="212"/>
      <c r="E247" s="213"/>
      <c r="F247" s="3"/>
    </row>
    <row r="248" spans="1:6" ht="15">
      <c r="A248" s="3"/>
      <c r="B248" s="87">
        <v>199</v>
      </c>
      <c r="C248" s="95">
        <f>'Bokföring 6'!$B23</f>
        <v>0</v>
      </c>
      <c r="D248" s="212"/>
      <c r="E248" s="213"/>
      <c r="F248" s="3"/>
    </row>
    <row r="249" spans="1:6" ht="15">
      <c r="A249" s="3"/>
      <c r="B249" s="87">
        <v>200</v>
      </c>
      <c r="C249" s="95">
        <f>'Bokföring 6'!$B24</f>
        <v>0</v>
      </c>
      <c r="D249" s="212"/>
      <c r="E249" s="213"/>
      <c r="F249" s="3"/>
    </row>
    <row r="250" spans="1:6" ht="15">
      <c r="A250" s="3"/>
      <c r="B250" s="87">
        <v>201</v>
      </c>
      <c r="C250" s="95">
        <f>'Bokföring 6'!$B25</f>
        <v>0</v>
      </c>
      <c r="D250" s="212"/>
      <c r="E250" s="213"/>
      <c r="F250" s="3"/>
    </row>
    <row r="251" spans="1:6" ht="15">
      <c r="A251" s="3"/>
      <c r="B251" s="87">
        <v>202</v>
      </c>
      <c r="C251" s="95">
        <f>'Bokföring 6'!$B26</f>
        <v>0</v>
      </c>
      <c r="D251" s="212"/>
      <c r="E251" s="213"/>
      <c r="F251" s="3"/>
    </row>
    <row r="252" spans="1:6" ht="15">
      <c r="A252" s="3"/>
      <c r="B252" s="87">
        <v>203</v>
      </c>
      <c r="C252" s="95">
        <f>'Bokföring 6'!$B27</f>
        <v>0</v>
      </c>
      <c r="D252" s="212"/>
      <c r="E252" s="213"/>
      <c r="F252" s="3"/>
    </row>
    <row r="253" spans="1:6" ht="15">
      <c r="A253" s="3"/>
      <c r="B253" s="87">
        <v>204</v>
      </c>
      <c r="C253" s="95">
        <f>'Bokföring 6'!$B28</f>
        <v>0</v>
      </c>
      <c r="D253" s="212"/>
      <c r="E253" s="213"/>
      <c r="F253" s="3"/>
    </row>
    <row r="254" spans="1:6" ht="15">
      <c r="A254" s="3"/>
      <c r="B254" s="87">
        <v>205</v>
      </c>
      <c r="C254" s="95">
        <f>'Bokföring 6'!$B29</f>
        <v>0</v>
      </c>
      <c r="D254" s="212"/>
      <c r="E254" s="213"/>
      <c r="F254" s="3"/>
    </row>
    <row r="255" spans="1:6" ht="15">
      <c r="A255" s="3"/>
      <c r="B255" s="87">
        <v>206</v>
      </c>
      <c r="C255" s="95">
        <f>'Bokföring 6'!$B30</f>
        <v>0</v>
      </c>
      <c r="D255" s="212"/>
      <c r="E255" s="213"/>
      <c r="F255" s="3"/>
    </row>
    <row r="256" spans="1:6" ht="15">
      <c r="A256" s="3"/>
      <c r="B256" s="87">
        <v>207</v>
      </c>
      <c r="C256" s="95">
        <f>'Bokföring 6'!$B31</f>
        <v>0</v>
      </c>
      <c r="D256" s="212"/>
      <c r="E256" s="213"/>
      <c r="F256" s="3"/>
    </row>
    <row r="257" spans="1:6" ht="15">
      <c r="A257" s="3"/>
      <c r="B257" s="87">
        <v>208</v>
      </c>
      <c r="C257" s="95">
        <f>'Bokföring 6'!$B32</f>
        <v>0</v>
      </c>
      <c r="D257" s="212"/>
      <c r="E257" s="213"/>
      <c r="F257" s="3"/>
    </row>
    <row r="258" spans="1:6" ht="15">
      <c r="A258" s="3"/>
      <c r="B258" s="87">
        <v>209</v>
      </c>
      <c r="C258" s="95">
        <f>'Bokföring 6'!$B33</f>
        <v>0</v>
      </c>
      <c r="D258" s="212"/>
      <c r="E258" s="213"/>
      <c r="F258" s="3"/>
    </row>
    <row r="259" spans="1:6" ht="15">
      <c r="A259" s="3"/>
      <c r="B259" s="87">
        <v>210</v>
      </c>
      <c r="C259" s="95">
        <f>'Bokföring 6'!$B34</f>
        <v>0</v>
      </c>
      <c r="D259" s="212"/>
      <c r="E259" s="213"/>
      <c r="F259" s="3"/>
    </row>
    <row r="260" spans="1:6" ht="15">
      <c r="A260" s="3"/>
      <c r="B260" s="87">
        <v>211</v>
      </c>
      <c r="C260" s="95">
        <f>'Bokföring 6'!$B35</f>
        <v>0</v>
      </c>
      <c r="D260" s="212"/>
      <c r="E260" s="213"/>
      <c r="F260" s="3"/>
    </row>
    <row r="261" spans="1:6" ht="15">
      <c r="A261" s="3"/>
      <c r="B261" s="87">
        <v>212</v>
      </c>
      <c r="C261" s="95">
        <f>'Bokföring 6'!$B36</f>
        <v>0</v>
      </c>
      <c r="D261" s="212"/>
      <c r="E261" s="213"/>
      <c r="F261" s="3"/>
    </row>
    <row r="262" spans="1:6" ht="15">
      <c r="A262" s="3"/>
      <c r="B262" s="87">
        <v>213</v>
      </c>
      <c r="C262" s="95">
        <f>'Bokföring 6'!$B37</f>
        <v>0</v>
      </c>
      <c r="D262" s="212"/>
      <c r="E262" s="213"/>
      <c r="F262" s="3"/>
    </row>
    <row r="263" spans="1:6" ht="15">
      <c r="A263" s="3"/>
      <c r="B263" s="87">
        <v>214</v>
      </c>
      <c r="C263" s="95">
        <f>'Bokföring 6'!$B38</f>
        <v>0</v>
      </c>
      <c r="D263" s="212"/>
      <c r="E263" s="213"/>
      <c r="F263" s="3"/>
    </row>
    <row r="264" spans="1:6" ht="15">
      <c r="A264" s="3"/>
      <c r="B264" s="87">
        <v>215</v>
      </c>
      <c r="C264" s="95">
        <f>'Bokföring 6'!$B39</f>
        <v>0</v>
      </c>
      <c r="D264" s="212"/>
      <c r="E264" s="213"/>
      <c r="F264" s="3"/>
    </row>
    <row r="265" spans="1:6" ht="15.75" thickBot="1">
      <c r="A265" s="3"/>
      <c r="B265" s="89">
        <v>216</v>
      </c>
      <c r="C265" s="96">
        <f>'Bokföring 6'!$B40</f>
        <v>0</v>
      </c>
      <c r="D265" s="214"/>
      <c r="E265" s="215"/>
      <c r="F265" s="3"/>
    </row>
    <row r="266" spans="1:6" ht="15">
      <c r="A266" s="3"/>
      <c r="B266" s="1"/>
      <c r="C266" s="3"/>
      <c r="D266" s="3"/>
      <c r="E266" s="3"/>
      <c r="F266" s="3"/>
    </row>
    <row r="267" spans="1:6" ht="15">
      <c r="A267" s="3"/>
      <c r="B267" s="1"/>
      <c r="C267" s="3"/>
      <c r="D267" s="3"/>
      <c r="E267" s="3"/>
      <c r="F267" s="3"/>
    </row>
    <row r="268" spans="1:6" ht="15">
      <c r="A268" s="3"/>
      <c r="B268" s="1"/>
      <c r="C268" s="3"/>
      <c r="D268" s="3"/>
      <c r="E268" s="3"/>
      <c r="F268" s="3"/>
    </row>
    <row r="269" spans="1:6" ht="15">
      <c r="A269" s="3"/>
      <c r="B269" s="1"/>
      <c r="C269" s="3"/>
      <c r="D269" s="3"/>
      <c r="E269" s="3"/>
      <c r="F269" s="3"/>
    </row>
    <row r="270" spans="1:6" ht="30" customHeight="1" thickBot="1">
      <c r="A270" s="3"/>
      <c r="B270" s="1"/>
      <c r="C270" s="3"/>
      <c r="D270" s="3"/>
      <c r="E270" s="3"/>
      <c r="F270" s="3"/>
    </row>
    <row r="271" spans="1:6" ht="30" customHeight="1" thickBot="1">
      <c r="A271" s="3"/>
      <c r="B271" s="225" t="s">
        <v>87</v>
      </c>
      <c r="C271" s="226"/>
      <c r="D271" s="226"/>
      <c r="E271" s="227"/>
      <c r="F271" s="3"/>
    </row>
    <row r="272" ht="30" customHeight="1" thickBot="1"/>
    <row r="273" spans="2:5" ht="15.75" thickBot="1">
      <c r="B273" s="57" t="s">
        <v>70</v>
      </c>
      <c r="C273" s="78" t="s">
        <v>68</v>
      </c>
      <c r="D273" s="221" t="s">
        <v>88</v>
      </c>
      <c r="E273" s="222"/>
    </row>
    <row r="274" spans="2:5" ht="15">
      <c r="B274" s="85">
        <v>217</v>
      </c>
      <c r="C274" s="94">
        <f>'Bokföring 7'!$B5</f>
        <v>0</v>
      </c>
      <c r="D274" s="223"/>
      <c r="E274" s="224"/>
    </row>
    <row r="275" spans="2:5" ht="15">
      <c r="B275" s="87">
        <v>218</v>
      </c>
      <c r="C275" s="95">
        <f>'Bokföring 7'!$B6</f>
        <v>0</v>
      </c>
      <c r="D275" s="212"/>
      <c r="E275" s="213"/>
    </row>
    <row r="276" spans="1:6" ht="15">
      <c r="A276" s="3"/>
      <c r="B276" s="87">
        <v>219</v>
      </c>
      <c r="C276" s="95">
        <f>'Bokföring 7'!$B7</f>
        <v>0</v>
      </c>
      <c r="D276" s="212"/>
      <c r="E276" s="213"/>
      <c r="F276" s="3"/>
    </row>
    <row r="277" spans="1:6" ht="15">
      <c r="A277" s="3"/>
      <c r="B277" s="87">
        <v>220</v>
      </c>
      <c r="C277" s="95">
        <f>'Bokföring 7'!$B8</f>
        <v>0</v>
      </c>
      <c r="D277" s="212"/>
      <c r="E277" s="213"/>
      <c r="F277" s="77"/>
    </row>
    <row r="278" spans="1:6" ht="15">
      <c r="A278" s="3"/>
      <c r="B278" s="87">
        <v>221</v>
      </c>
      <c r="C278" s="95">
        <f>'Bokföring 7'!$B9</f>
        <v>0</v>
      </c>
      <c r="D278" s="212"/>
      <c r="E278" s="213"/>
      <c r="F278" s="77"/>
    </row>
    <row r="279" spans="1:6" ht="19.5">
      <c r="A279" s="84"/>
      <c r="B279" s="87">
        <v>222</v>
      </c>
      <c r="C279" s="95">
        <f>'Bokföring 7'!$B10</f>
        <v>0</v>
      </c>
      <c r="D279" s="212"/>
      <c r="E279" s="213"/>
      <c r="F279" s="3"/>
    </row>
    <row r="280" spans="1:6" ht="15">
      <c r="A280" s="3"/>
      <c r="B280" s="87">
        <v>223</v>
      </c>
      <c r="C280" s="95">
        <f>'Bokföring 7'!$B11</f>
        <v>0</v>
      </c>
      <c r="D280" s="212"/>
      <c r="E280" s="213"/>
      <c r="F280" s="3"/>
    </row>
    <row r="281" spans="1:6" ht="15">
      <c r="A281" s="3"/>
      <c r="B281" s="87">
        <v>224</v>
      </c>
      <c r="C281" s="95">
        <f>'Bokföring 7'!$B12</f>
        <v>0</v>
      </c>
      <c r="D281" s="212"/>
      <c r="E281" s="213"/>
      <c r="F281" s="3"/>
    </row>
    <row r="282" spans="1:6" ht="15">
      <c r="A282" s="3"/>
      <c r="B282" s="87">
        <v>225</v>
      </c>
      <c r="C282" s="95">
        <f>'Bokföring 7'!$B13</f>
        <v>0</v>
      </c>
      <c r="D282" s="212"/>
      <c r="E282" s="213"/>
      <c r="F282" s="3"/>
    </row>
    <row r="283" spans="1:6" ht="15">
      <c r="A283" s="3"/>
      <c r="B283" s="87">
        <v>226</v>
      </c>
      <c r="C283" s="95">
        <f>'Bokföring 7'!$B14</f>
        <v>0</v>
      </c>
      <c r="D283" s="212"/>
      <c r="E283" s="213"/>
      <c r="F283" s="3"/>
    </row>
    <row r="284" spans="1:6" ht="15">
      <c r="A284" s="3"/>
      <c r="B284" s="87">
        <v>227</v>
      </c>
      <c r="C284" s="95">
        <f>'Bokföring 7'!$B15</f>
        <v>0</v>
      </c>
      <c r="D284" s="212"/>
      <c r="E284" s="213"/>
      <c r="F284" s="3"/>
    </row>
    <row r="285" spans="1:6" ht="15">
      <c r="A285" s="3"/>
      <c r="B285" s="87">
        <v>228</v>
      </c>
      <c r="C285" s="95">
        <f>'Bokföring 7'!$B16</f>
        <v>0</v>
      </c>
      <c r="D285" s="212"/>
      <c r="E285" s="213"/>
      <c r="F285" s="3"/>
    </row>
    <row r="286" spans="1:6" ht="15">
      <c r="A286" s="3"/>
      <c r="B286" s="87">
        <v>229</v>
      </c>
      <c r="C286" s="95">
        <f>'Bokföring 7'!$B17</f>
        <v>0</v>
      </c>
      <c r="D286" s="212"/>
      <c r="E286" s="213"/>
      <c r="F286" s="3"/>
    </row>
    <row r="287" spans="1:6" ht="15">
      <c r="A287" s="3"/>
      <c r="B287" s="87">
        <v>230</v>
      </c>
      <c r="C287" s="95">
        <f>'Bokföring 7'!$B18</f>
        <v>0</v>
      </c>
      <c r="D287" s="212"/>
      <c r="E287" s="213"/>
      <c r="F287" s="3"/>
    </row>
    <row r="288" spans="1:6" ht="15">
      <c r="A288" s="3"/>
      <c r="B288" s="87">
        <v>231</v>
      </c>
      <c r="C288" s="95">
        <f>'Bokföring 7'!$B19</f>
        <v>0</v>
      </c>
      <c r="D288" s="212"/>
      <c r="E288" s="213"/>
      <c r="F288" s="3"/>
    </row>
    <row r="289" spans="1:6" ht="15">
      <c r="A289" s="3"/>
      <c r="B289" s="87">
        <v>232</v>
      </c>
      <c r="C289" s="95">
        <f>'Bokföring 7'!$B20</f>
        <v>0</v>
      </c>
      <c r="D289" s="212"/>
      <c r="E289" s="213"/>
      <c r="F289" s="3"/>
    </row>
    <row r="290" spans="1:6" ht="15">
      <c r="A290" s="3"/>
      <c r="B290" s="87">
        <v>233</v>
      </c>
      <c r="C290" s="95">
        <f>'Bokföring 7'!$B21</f>
        <v>0</v>
      </c>
      <c r="D290" s="212"/>
      <c r="E290" s="213"/>
      <c r="F290" s="3"/>
    </row>
    <row r="291" spans="1:6" ht="15">
      <c r="A291" s="3"/>
      <c r="B291" s="87">
        <v>234</v>
      </c>
      <c r="C291" s="95">
        <f>'Bokföring 7'!$B22</f>
        <v>0</v>
      </c>
      <c r="D291" s="212"/>
      <c r="E291" s="213"/>
      <c r="F291" s="3"/>
    </row>
    <row r="292" spans="1:6" ht="15">
      <c r="A292" s="3"/>
      <c r="B292" s="87">
        <v>235</v>
      </c>
      <c r="C292" s="95">
        <f>'Bokföring 7'!$B23</f>
        <v>0</v>
      </c>
      <c r="D292" s="212"/>
      <c r="E292" s="213"/>
      <c r="F292" s="3"/>
    </row>
    <row r="293" spans="1:6" ht="15">
      <c r="A293" s="3"/>
      <c r="B293" s="87">
        <v>236</v>
      </c>
      <c r="C293" s="95">
        <f>'Bokföring 7'!$B24</f>
        <v>0</v>
      </c>
      <c r="D293" s="212"/>
      <c r="E293" s="213"/>
      <c r="F293" s="3"/>
    </row>
    <row r="294" spans="1:6" ht="15">
      <c r="A294" s="3"/>
      <c r="B294" s="87">
        <v>237</v>
      </c>
      <c r="C294" s="95">
        <f>'Bokföring 7'!$B25</f>
        <v>0</v>
      </c>
      <c r="D294" s="212"/>
      <c r="E294" s="213"/>
      <c r="F294" s="3"/>
    </row>
    <row r="295" spans="1:6" ht="15">
      <c r="A295" s="3"/>
      <c r="B295" s="87">
        <v>238</v>
      </c>
      <c r="C295" s="95">
        <f>'Bokföring 7'!$B26</f>
        <v>0</v>
      </c>
      <c r="D295" s="212"/>
      <c r="E295" s="213"/>
      <c r="F295" s="3"/>
    </row>
    <row r="296" spans="1:6" ht="15">
      <c r="A296" s="3"/>
      <c r="B296" s="87">
        <v>239</v>
      </c>
      <c r="C296" s="95">
        <f>'Bokföring 7'!$B27</f>
        <v>0</v>
      </c>
      <c r="D296" s="212"/>
      <c r="E296" s="213"/>
      <c r="F296" s="3"/>
    </row>
    <row r="297" spans="1:6" ht="15">
      <c r="A297" s="3"/>
      <c r="B297" s="87">
        <v>240</v>
      </c>
      <c r="C297" s="95">
        <f>'Bokföring 7'!$B28</f>
        <v>0</v>
      </c>
      <c r="D297" s="212"/>
      <c r="E297" s="213"/>
      <c r="F297" s="3"/>
    </row>
    <row r="298" spans="1:6" ht="15">
      <c r="A298" s="3"/>
      <c r="B298" s="87">
        <v>241</v>
      </c>
      <c r="C298" s="95">
        <f>'Bokföring 7'!$B29</f>
        <v>0</v>
      </c>
      <c r="D298" s="212"/>
      <c r="E298" s="213"/>
      <c r="F298" s="3"/>
    </row>
    <row r="299" spans="1:6" ht="15">
      <c r="A299" s="3"/>
      <c r="B299" s="87">
        <v>242</v>
      </c>
      <c r="C299" s="95">
        <f>'Bokföring 7'!$B30</f>
        <v>0</v>
      </c>
      <c r="D299" s="212"/>
      <c r="E299" s="213"/>
      <c r="F299" s="3"/>
    </row>
    <row r="300" spans="1:6" ht="15">
      <c r="A300" s="3"/>
      <c r="B300" s="87">
        <v>243</v>
      </c>
      <c r="C300" s="95">
        <f>'Bokföring 7'!$B31</f>
        <v>0</v>
      </c>
      <c r="D300" s="212"/>
      <c r="E300" s="213"/>
      <c r="F300" s="3"/>
    </row>
    <row r="301" spans="1:6" ht="15">
      <c r="A301" s="3"/>
      <c r="B301" s="87">
        <v>244</v>
      </c>
      <c r="C301" s="95">
        <f>'Bokföring 7'!$B32</f>
        <v>0</v>
      </c>
      <c r="D301" s="212"/>
      <c r="E301" s="213"/>
      <c r="F301" s="3"/>
    </row>
    <row r="302" spans="1:6" ht="15">
      <c r="A302" s="3"/>
      <c r="B302" s="87">
        <v>245</v>
      </c>
      <c r="C302" s="95">
        <f>'Bokföring 7'!$B33</f>
        <v>0</v>
      </c>
      <c r="D302" s="212"/>
      <c r="E302" s="213"/>
      <c r="F302" s="3"/>
    </row>
    <row r="303" spans="1:6" ht="15">
      <c r="A303" s="3"/>
      <c r="B303" s="87">
        <v>246</v>
      </c>
      <c r="C303" s="95">
        <f>'Bokföring 7'!$B34</f>
        <v>0</v>
      </c>
      <c r="D303" s="212"/>
      <c r="E303" s="213"/>
      <c r="F303" s="3"/>
    </row>
    <row r="304" spans="1:6" ht="15">
      <c r="A304" s="3"/>
      <c r="B304" s="87">
        <v>247</v>
      </c>
      <c r="C304" s="95">
        <f>'Bokföring 7'!$B35</f>
        <v>0</v>
      </c>
      <c r="D304" s="212"/>
      <c r="E304" s="213"/>
      <c r="F304" s="3"/>
    </row>
    <row r="305" spans="1:6" ht="15">
      <c r="A305" s="3"/>
      <c r="B305" s="87">
        <v>248</v>
      </c>
      <c r="C305" s="95">
        <f>'Bokföring 7'!$B36</f>
        <v>0</v>
      </c>
      <c r="D305" s="212"/>
      <c r="E305" s="213"/>
      <c r="F305" s="3"/>
    </row>
    <row r="306" spans="1:6" ht="15">
      <c r="A306" s="3"/>
      <c r="B306" s="87">
        <v>249</v>
      </c>
      <c r="C306" s="95">
        <f>'Bokföring 7'!$B37</f>
        <v>0</v>
      </c>
      <c r="D306" s="212"/>
      <c r="E306" s="213"/>
      <c r="F306" s="3"/>
    </row>
    <row r="307" spans="1:6" ht="15">
      <c r="A307" s="3"/>
      <c r="B307" s="87">
        <v>250</v>
      </c>
      <c r="C307" s="95">
        <f>'Bokföring 7'!$B38</f>
        <v>0</v>
      </c>
      <c r="D307" s="212"/>
      <c r="E307" s="213"/>
      <c r="F307" s="3"/>
    </row>
    <row r="308" spans="1:6" ht="15">
      <c r="A308" s="3"/>
      <c r="B308" s="87">
        <v>251</v>
      </c>
      <c r="C308" s="95">
        <f>'Bokföring 7'!$B39</f>
        <v>0</v>
      </c>
      <c r="D308" s="212"/>
      <c r="E308" s="213"/>
      <c r="F308" s="3"/>
    </row>
    <row r="309" spans="1:6" ht="15.75" thickBot="1">
      <c r="A309" s="3"/>
      <c r="B309" s="89">
        <v>252</v>
      </c>
      <c r="C309" s="96">
        <f>'Bokföring 7'!$B40</f>
        <v>0</v>
      </c>
      <c r="D309" s="214"/>
      <c r="E309" s="215"/>
      <c r="F309" s="3"/>
    </row>
    <row r="310" spans="1:6" ht="15">
      <c r="A310" s="3"/>
      <c r="B310" s="1"/>
      <c r="C310" s="3"/>
      <c r="D310" s="3"/>
      <c r="E310" s="3"/>
      <c r="F310" s="3"/>
    </row>
    <row r="311" spans="1:6" ht="15">
      <c r="A311" s="3"/>
      <c r="B311" s="1"/>
      <c r="C311" s="3"/>
      <c r="D311" s="3"/>
      <c r="E311" s="3"/>
      <c r="F311" s="3"/>
    </row>
    <row r="312" spans="1:6" ht="15">
      <c r="A312" s="3"/>
      <c r="B312" s="1"/>
      <c r="C312" s="3"/>
      <c r="D312" s="3"/>
      <c r="E312" s="3"/>
      <c r="F312" s="3"/>
    </row>
    <row r="313" spans="1:6" ht="15">
      <c r="A313" s="3"/>
      <c r="B313" s="1"/>
      <c r="C313" s="3"/>
      <c r="D313" s="3"/>
      <c r="E313" s="3"/>
      <c r="F313" s="3"/>
    </row>
    <row r="314" spans="1:6" ht="30" customHeight="1" thickBot="1">
      <c r="A314" s="3"/>
      <c r="B314" s="1"/>
      <c r="C314" s="3"/>
      <c r="D314" s="3"/>
      <c r="E314" s="3"/>
      <c r="F314" s="3"/>
    </row>
    <row r="315" spans="1:6" ht="30" customHeight="1" thickBot="1">
      <c r="A315" s="3"/>
      <c r="B315" s="225" t="s">
        <v>87</v>
      </c>
      <c r="C315" s="226"/>
      <c r="D315" s="226"/>
      <c r="E315" s="227"/>
      <c r="F315" s="3"/>
    </row>
    <row r="316" ht="30" customHeight="1" thickBot="1"/>
    <row r="317" spans="2:5" ht="15.75" thickBot="1">
      <c r="B317" s="57" t="s">
        <v>70</v>
      </c>
      <c r="C317" s="78" t="s">
        <v>68</v>
      </c>
      <c r="D317" s="221" t="s">
        <v>88</v>
      </c>
      <c r="E317" s="222"/>
    </row>
    <row r="318" spans="2:5" ht="15">
      <c r="B318" s="85">
        <v>253</v>
      </c>
      <c r="C318" s="94">
        <f>'Bokföring 8'!$B5</f>
        <v>0</v>
      </c>
      <c r="D318" s="223"/>
      <c r="E318" s="224"/>
    </row>
    <row r="319" spans="2:5" ht="15">
      <c r="B319" s="87">
        <v>254</v>
      </c>
      <c r="C319" s="95">
        <f>'Bokföring 8'!$B6</f>
        <v>0</v>
      </c>
      <c r="D319" s="212"/>
      <c r="E319" s="213"/>
    </row>
    <row r="320" spans="1:6" ht="15">
      <c r="A320" s="3"/>
      <c r="B320" s="87">
        <v>255</v>
      </c>
      <c r="C320" s="95">
        <f>'Bokföring 8'!$B7</f>
        <v>0</v>
      </c>
      <c r="D320" s="212"/>
      <c r="E320" s="213"/>
      <c r="F320" s="3"/>
    </row>
    <row r="321" spans="1:6" ht="15">
      <c r="A321" s="3"/>
      <c r="B321" s="87">
        <v>256</v>
      </c>
      <c r="C321" s="95">
        <f>'Bokföring 8'!$B8</f>
        <v>0</v>
      </c>
      <c r="D321" s="212"/>
      <c r="E321" s="213"/>
      <c r="F321" s="77"/>
    </row>
    <row r="322" spans="1:6" ht="15">
      <c r="A322" s="3"/>
      <c r="B322" s="87">
        <v>257</v>
      </c>
      <c r="C322" s="95">
        <f>'Bokföring 8'!$B9</f>
        <v>0</v>
      </c>
      <c r="D322" s="212"/>
      <c r="E322" s="213"/>
      <c r="F322" s="77"/>
    </row>
    <row r="323" spans="1:6" ht="19.5">
      <c r="A323" s="84"/>
      <c r="B323" s="87">
        <v>258</v>
      </c>
      <c r="C323" s="95">
        <f>'Bokföring 8'!$B10</f>
        <v>0</v>
      </c>
      <c r="D323" s="212"/>
      <c r="E323" s="213"/>
      <c r="F323" s="3"/>
    </row>
    <row r="324" spans="1:6" ht="15">
      <c r="A324" s="3"/>
      <c r="B324" s="87">
        <v>259</v>
      </c>
      <c r="C324" s="95">
        <f>'Bokföring 8'!$B11</f>
        <v>0</v>
      </c>
      <c r="D324" s="212"/>
      <c r="E324" s="213"/>
      <c r="F324" s="3"/>
    </row>
    <row r="325" spans="1:6" ht="15">
      <c r="A325" s="3"/>
      <c r="B325" s="87">
        <v>260</v>
      </c>
      <c r="C325" s="95">
        <f>'Bokföring 8'!$B12</f>
        <v>0</v>
      </c>
      <c r="D325" s="212"/>
      <c r="E325" s="213"/>
      <c r="F325" s="3"/>
    </row>
    <row r="326" spans="1:6" ht="15">
      <c r="A326" s="3"/>
      <c r="B326" s="87">
        <v>261</v>
      </c>
      <c r="C326" s="95">
        <f>'Bokföring 8'!$B13</f>
        <v>0</v>
      </c>
      <c r="D326" s="212"/>
      <c r="E326" s="213"/>
      <c r="F326" s="3"/>
    </row>
    <row r="327" spans="1:6" ht="15">
      <c r="A327" s="3"/>
      <c r="B327" s="87">
        <v>262</v>
      </c>
      <c r="C327" s="95">
        <f>'Bokföring 8'!$B14</f>
        <v>0</v>
      </c>
      <c r="D327" s="212"/>
      <c r="E327" s="213"/>
      <c r="F327" s="3"/>
    </row>
    <row r="328" spans="1:6" ht="15">
      <c r="A328" s="3"/>
      <c r="B328" s="87">
        <v>263</v>
      </c>
      <c r="C328" s="95">
        <f>'Bokföring 8'!$B15</f>
        <v>0</v>
      </c>
      <c r="D328" s="212"/>
      <c r="E328" s="213"/>
      <c r="F328" s="3"/>
    </row>
    <row r="329" spans="1:6" ht="15">
      <c r="A329" s="3"/>
      <c r="B329" s="87">
        <v>264</v>
      </c>
      <c r="C329" s="95">
        <f>'Bokföring 8'!$B16</f>
        <v>0</v>
      </c>
      <c r="D329" s="212"/>
      <c r="E329" s="213"/>
      <c r="F329" s="3"/>
    </row>
    <row r="330" spans="1:6" ht="15">
      <c r="A330" s="3"/>
      <c r="B330" s="87">
        <v>265</v>
      </c>
      <c r="C330" s="95">
        <f>'Bokföring 8'!$B17</f>
        <v>0</v>
      </c>
      <c r="D330" s="212"/>
      <c r="E330" s="213"/>
      <c r="F330" s="3"/>
    </row>
    <row r="331" spans="1:6" ht="15">
      <c r="A331" s="3"/>
      <c r="B331" s="87">
        <v>266</v>
      </c>
      <c r="C331" s="95">
        <f>'Bokföring 8'!$B18</f>
        <v>0</v>
      </c>
      <c r="D331" s="212"/>
      <c r="E331" s="213"/>
      <c r="F331" s="3"/>
    </row>
    <row r="332" spans="1:6" ht="15">
      <c r="A332" s="3"/>
      <c r="B332" s="87">
        <v>267</v>
      </c>
      <c r="C332" s="95">
        <f>'Bokföring 8'!$B19</f>
        <v>0</v>
      </c>
      <c r="D332" s="212"/>
      <c r="E332" s="213"/>
      <c r="F332" s="3"/>
    </row>
    <row r="333" spans="1:6" ht="15">
      <c r="A333" s="3"/>
      <c r="B333" s="87">
        <v>268</v>
      </c>
      <c r="C333" s="95">
        <f>'Bokföring 8'!$B20</f>
        <v>0</v>
      </c>
      <c r="D333" s="212"/>
      <c r="E333" s="213"/>
      <c r="F333" s="3"/>
    </row>
    <row r="334" spans="1:6" ht="15">
      <c r="A334" s="3"/>
      <c r="B334" s="87">
        <v>269</v>
      </c>
      <c r="C334" s="95">
        <f>'Bokföring 8'!$B21</f>
        <v>0</v>
      </c>
      <c r="D334" s="212"/>
      <c r="E334" s="213"/>
      <c r="F334" s="3"/>
    </row>
    <row r="335" spans="1:6" ht="15">
      <c r="A335" s="3"/>
      <c r="B335" s="87">
        <v>270</v>
      </c>
      <c r="C335" s="95">
        <f>'Bokföring 8'!$B22</f>
        <v>0</v>
      </c>
      <c r="D335" s="212"/>
      <c r="E335" s="213"/>
      <c r="F335" s="3"/>
    </row>
    <row r="336" spans="1:6" ht="15">
      <c r="A336" s="3"/>
      <c r="B336" s="87">
        <v>271</v>
      </c>
      <c r="C336" s="95">
        <f>'Bokföring 8'!$B23</f>
        <v>0</v>
      </c>
      <c r="D336" s="212"/>
      <c r="E336" s="213"/>
      <c r="F336" s="3"/>
    </row>
    <row r="337" spans="1:6" ht="15">
      <c r="A337" s="3"/>
      <c r="B337" s="87">
        <v>272</v>
      </c>
      <c r="C337" s="95">
        <f>'Bokföring 8'!$B24</f>
        <v>0</v>
      </c>
      <c r="D337" s="212"/>
      <c r="E337" s="213"/>
      <c r="F337" s="3"/>
    </row>
    <row r="338" spans="1:6" ht="15">
      <c r="A338" s="3"/>
      <c r="B338" s="87">
        <v>273</v>
      </c>
      <c r="C338" s="95">
        <f>'Bokföring 8'!$B25</f>
        <v>0</v>
      </c>
      <c r="D338" s="212"/>
      <c r="E338" s="213"/>
      <c r="F338" s="3"/>
    </row>
    <row r="339" spans="1:6" ht="15">
      <c r="A339" s="3"/>
      <c r="B339" s="87">
        <v>274</v>
      </c>
      <c r="C339" s="95">
        <f>'Bokföring 8'!$B26</f>
        <v>0</v>
      </c>
      <c r="D339" s="212"/>
      <c r="E339" s="213"/>
      <c r="F339" s="3"/>
    </row>
    <row r="340" spans="1:6" ht="15">
      <c r="A340" s="3"/>
      <c r="B340" s="87">
        <v>275</v>
      </c>
      <c r="C340" s="95">
        <f>'Bokföring 8'!$B27</f>
        <v>0</v>
      </c>
      <c r="D340" s="212"/>
      <c r="E340" s="213"/>
      <c r="F340" s="3"/>
    </row>
    <row r="341" spans="1:6" ht="15">
      <c r="A341" s="3"/>
      <c r="B341" s="87">
        <v>276</v>
      </c>
      <c r="C341" s="95">
        <f>'Bokföring 8'!$B28</f>
        <v>0</v>
      </c>
      <c r="D341" s="212"/>
      <c r="E341" s="213"/>
      <c r="F341" s="3"/>
    </row>
    <row r="342" spans="1:6" ht="15">
      <c r="A342" s="3"/>
      <c r="B342" s="87">
        <v>277</v>
      </c>
      <c r="C342" s="95">
        <f>'Bokföring 8'!$B29</f>
        <v>0</v>
      </c>
      <c r="D342" s="212"/>
      <c r="E342" s="213"/>
      <c r="F342" s="3"/>
    </row>
    <row r="343" spans="1:6" ht="15">
      <c r="A343" s="3"/>
      <c r="B343" s="87">
        <v>278</v>
      </c>
      <c r="C343" s="95">
        <f>'Bokföring 8'!$B30</f>
        <v>0</v>
      </c>
      <c r="D343" s="212"/>
      <c r="E343" s="213"/>
      <c r="F343" s="3"/>
    </row>
    <row r="344" spans="1:6" ht="15">
      <c r="A344" s="3"/>
      <c r="B344" s="87">
        <v>279</v>
      </c>
      <c r="C344" s="95">
        <f>'Bokföring 8'!$B31</f>
        <v>0</v>
      </c>
      <c r="D344" s="212"/>
      <c r="E344" s="213"/>
      <c r="F344" s="3"/>
    </row>
    <row r="345" spans="1:6" ht="15">
      <c r="A345" s="3"/>
      <c r="B345" s="87">
        <v>280</v>
      </c>
      <c r="C345" s="95">
        <f>'Bokföring 8'!$B32</f>
        <v>0</v>
      </c>
      <c r="D345" s="212"/>
      <c r="E345" s="213"/>
      <c r="F345" s="3"/>
    </row>
    <row r="346" spans="1:6" ht="15">
      <c r="A346" s="3"/>
      <c r="B346" s="87">
        <v>281</v>
      </c>
      <c r="C346" s="95">
        <f>'Bokföring 8'!$B33</f>
        <v>0</v>
      </c>
      <c r="D346" s="212"/>
      <c r="E346" s="213"/>
      <c r="F346" s="3"/>
    </row>
    <row r="347" spans="1:6" ht="15">
      <c r="A347" s="3"/>
      <c r="B347" s="87">
        <v>282</v>
      </c>
      <c r="C347" s="95">
        <f>'Bokföring 8'!$B34</f>
        <v>0</v>
      </c>
      <c r="D347" s="212"/>
      <c r="E347" s="213"/>
      <c r="F347" s="3"/>
    </row>
    <row r="348" spans="1:6" ht="15">
      <c r="A348" s="3"/>
      <c r="B348" s="87">
        <v>283</v>
      </c>
      <c r="C348" s="95">
        <f>'Bokföring 8'!$B35</f>
        <v>0</v>
      </c>
      <c r="D348" s="212"/>
      <c r="E348" s="213"/>
      <c r="F348" s="3"/>
    </row>
    <row r="349" spans="1:6" ht="15">
      <c r="A349" s="3"/>
      <c r="B349" s="87">
        <v>284</v>
      </c>
      <c r="C349" s="95">
        <f>'Bokföring 8'!$B36</f>
        <v>0</v>
      </c>
      <c r="D349" s="212"/>
      <c r="E349" s="213"/>
      <c r="F349" s="3"/>
    </row>
    <row r="350" spans="1:6" ht="15">
      <c r="A350" s="3"/>
      <c r="B350" s="87">
        <v>285</v>
      </c>
      <c r="C350" s="95">
        <f>'Bokföring 8'!$B37</f>
        <v>0</v>
      </c>
      <c r="D350" s="212"/>
      <c r="E350" s="213"/>
      <c r="F350" s="3"/>
    </row>
    <row r="351" spans="1:6" ht="15">
      <c r="A351" s="3"/>
      <c r="B351" s="87">
        <v>286</v>
      </c>
      <c r="C351" s="95">
        <f>'Bokföring 8'!$B38</f>
        <v>0</v>
      </c>
      <c r="D351" s="212"/>
      <c r="E351" s="213"/>
      <c r="F351" s="3"/>
    </row>
    <row r="352" spans="1:6" ht="15">
      <c r="A352" s="3"/>
      <c r="B352" s="87">
        <v>287</v>
      </c>
      <c r="C352" s="95">
        <f>'Bokföring 8'!$B39</f>
        <v>0</v>
      </c>
      <c r="D352" s="212"/>
      <c r="E352" s="213"/>
      <c r="F352" s="3"/>
    </row>
    <row r="353" spans="1:6" ht="15.75" thickBot="1">
      <c r="A353" s="3"/>
      <c r="B353" s="89">
        <v>288</v>
      </c>
      <c r="C353" s="96">
        <f>'Bokföring 8'!$B40</f>
        <v>0</v>
      </c>
      <c r="D353" s="214"/>
      <c r="E353" s="215"/>
      <c r="F353" s="3"/>
    </row>
    <row r="354" spans="1:6" ht="15">
      <c r="A354" s="3"/>
      <c r="B354" s="1"/>
      <c r="C354" s="3"/>
      <c r="D354" s="3"/>
      <c r="E354" s="3"/>
      <c r="F354" s="3"/>
    </row>
    <row r="355" spans="1:6" ht="15">
      <c r="A355" s="3"/>
      <c r="B355" s="1"/>
      <c r="C355" s="3"/>
      <c r="D355" s="3"/>
      <c r="E355" s="3"/>
      <c r="F355" s="3"/>
    </row>
    <row r="356" spans="1:6" ht="15">
      <c r="A356" s="3"/>
      <c r="B356" s="1"/>
      <c r="C356" s="3"/>
      <c r="D356" s="3"/>
      <c r="E356" s="3"/>
      <c r="F356" s="3"/>
    </row>
    <row r="357" spans="1:6" ht="15">
      <c r="A357" s="3"/>
      <c r="B357" s="1"/>
      <c r="C357" s="3"/>
      <c r="D357" s="3"/>
      <c r="E357" s="3"/>
      <c r="F357" s="3"/>
    </row>
    <row r="358" spans="1:6" ht="30" customHeight="1" thickBot="1">
      <c r="A358" s="3"/>
      <c r="B358" s="1"/>
      <c r="C358" s="3"/>
      <c r="D358" s="3"/>
      <c r="E358" s="3"/>
      <c r="F358" s="3"/>
    </row>
    <row r="359" spans="1:6" ht="30" customHeight="1" thickBot="1">
      <c r="A359" s="3"/>
      <c r="B359" s="225" t="s">
        <v>87</v>
      </c>
      <c r="C359" s="226"/>
      <c r="D359" s="226"/>
      <c r="E359" s="227"/>
      <c r="F359" s="3"/>
    </row>
    <row r="360" ht="30" customHeight="1" thickBot="1"/>
    <row r="361" spans="2:5" ht="15.75" thickBot="1">
      <c r="B361" s="57" t="s">
        <v>70</v>
      </c>
      <c r="C361" s="78" t="s">
        <v>68</v>
      </c>
      <c r="D361" s="221" t="s">
        <v>88</v>
      </c>
      <c r="E361" s="222"/>
    </row>
    <row r="362" spans="2:5" ht="15">
      <c r="B362" s="85">
        <v>289</v>
      </c>
      <c r="C362" s="94">
        <f>'Bokföring 9'!$B5</f>
        <v>0</v>
      </c>
      <c r="D362" s="223"/>
      <c r="E362" s="224"/>
    </row>
    <row r="363" spans="2:5" ht="15">
      <c r="B363" s="87">
        <v>290</v>
      </c>
      <c r="C363" s="95">
        <f>'Bokföring 9'!$B6</f>
        <v>0</v>
      </c>
      <c r="D363" s="212"/>
      <c r="E363" s="213"/>
    </row>
    <row r="364" spans="1:6" ht="15">
      <c r="A364" s="3"/>
      <c r="B364" s="87">
        <v>291</v>
      </c>
      <c r="C364" s="95">
        <f>'Bokföring 9'!$B7</f>
        <v>0</v>
      </c>
      <c r="D364" s="212"/>
      <c r="E364" s="213"/>
      <c r="F364" s="3"/>
    </row>
    <row r="365" spans="1:6" ht="15">
      <c r="A365" s="3"/>
      <c r="B365" s="87">
        <v>292</v>
      </c>
      <c r="C365" s="95">
        <f>'Bokföring 9'!$B8</f>
        <v>0</v>
      </c>
      <c r="D365" s="212"/>
      <c r="E365" s="213"/>
      <c r="F365" s="77"/>
    </row>
    <row r="366" spans="1:6" ht="15">
      <c r="A366" s="3"/>
      <c r="B366" s="87">
        <v>293</v>
      </c>
      <c r="C366" s="95">
        <f>'Bokföring 9'!$B9</f>
        <v>0</v>
      </c>
      <c r="D366" s="212"/>
      <c r="E366" s="213"/>
      <c r="F366" s="77"/>
    </row>
    <row r="367" spans="1:6" ht="19.5">
      <c r="A367" s="84"/>
      <c r="B367" s="87">
        <v>294</v>
      </c>
      <c r="C367" s="95">
        <f>'Bokföring 9'!$B10</f>
        <v>0</v>
      </c>
      <c r="D367" s="212"/>
      <c r="E367" s="213"/>
      <c r="F367" s="3"/>
    </row>
    <row r="368" spans="1:6" ht="15">
      <c r="A368" s="3"/>
      <c r="B368" s="87">
        <v>295</v>
      </c>
      <c r="C368" s="95">
        <f>'Bokföring 9'!$B11</f>
        <v>0</v>
      </c>
      <c r="D368" s="212"/>
      <c r="E368" s="213"/>
      <c r="F368" s="3"/>
    </row>
    <row r="369" spans="1:6" ht="15">
      <c r="A369" s="3"/>
      <c r="B369" s="87">
        <v>296</v>
      </c>
      <c r="C369" s="95">
        <f>'Bokföring 9'!$B12</f>
        <v>0</v>
      </c>
      <c r="D369" s="212"/>
      <c r="E369" s="213"/>
      <c r="F369" s="3"/>
    </row>
    <row r="370" spans="1:6" ht="15">
      <c r="A370" s="3"/>
      <c r="B370" s="87">
        <v>297</v>
      </c>
      <c r="C370" s="95">
        <f>'Bokföring 9'!$B13</f>
        <v>0</v>
      </c>
      <c r="D370" s="212"/>
      <c r="E370" s="213"/>
      <c r="F370" s="3"/>
    </row>
    <row r="371" spans="1:6" ht="15">
      <c r="A371" s="3"/>
      <c r="B371" s="87">
        <v>298</v>
      </c>
      <c r="C371" s="95">
        <f>'Bokföring 9'!$B14</f>
        <v>0</v>
      </c>
      <c r="D371" s="212"/>
      <c r="E371" s="213"/>
      <c r="F371" s="3"/>
    </row>
    <row r="372" spans="1:6" ht="15">
      <c r="A372" s="3"/>
      <c r="B372" s="87">
        <v>299</v>
      </c>
      <c r="C372" s="95">
        <f>'Bokföring 9'!$B15</f>
        <v>0</v>
      </c>
      <c r="D372" s="212"/>
      <c r="E372" s="213"/>
      <c r="F372" s="3"/>
    </row>
    <row r="373" spans="1:6" ht="15">
      <c r="A373" s="3"/>
      <c r="B373" s="87">
        <v>300</v>
      </c>
      <c r="C373" s="95">
        <f>'Bokföring 9'!$B16</f>
        <v>0</v>
      </c>
      <c r="D373" s="212"/>
      <c r="E373" s="213"/>
      <c r="F373" s="3"/>
    </row>
    <row r="374" spans="1:6" ht="15">
      <c r="A374" s="3"/>
      <c r="B374" s="87">
        <v>301</v>
      </c>
      <c r="C374" s="95">
        <f>'Bokföring 9'!$B17</f>
        <v>0</v>
      </c>
      <c r="D374" s="212"/>
      <c r="E374" s="213"/>
      <c r="F374" s="3"/>
    </row>
    <row r="375" spans="1:6" ht="15">
      <c r="A375" s="3"/>
      <c r="B375" s="87">
        <v>302</v>
      </c>
      <c r="C375" s="95">
        <f>'Bokföring 9'!$B18</f>
        <v>0</v>
      </c>
      <c r="D375" s="212"/>
      <c r="E375" s="213"/>
      <c r="F375" s="3"/>
    </row>
    <row r="376" spans="1:6" ht="15">
      <c r="A376" s="3"/>
      <c r="B376" s="87">
        <v>303</v>
      </c>
      <c r="C376" s="95">
        <f>'Bokföring 9'!$B19</f>
        <v>0</v>
      </c>
      <c r="D376" s="212"/>
      <c r="E376" s="213"/>
      <c r="F376" s="3"/>
    </row>
    <row r="377" spans="1:6" ht="15">
      <c r="A377" s="3"/>
      <c r="B377" s="87">
        <v>304</v>
      </c>
      <c r="C377" s="95">
        <f>'Bokföring 9'!$B20</f>
        <v>0</v>
      </c>
      <c r="D377" s="212"/>
      <c r="E377" s="213"/>
      <c r="F377" s="3"/>
    </row>
    <row r="378" spans="1:6" ht="15">
      <c r="A378" s="3"/>
      <c r="B378" s="87">
        <v>305</v>
      </c>
      <c r="C378" s="95">
        <f>'Bokföring 9'!$B21</f>
        <v>0</v>
      </c>
      <c r="D378" s="212"/>
      <c r="E378" s="213"/>
      <c r="F378" s="3"/>
    </row>
    <row r="379" spans="1:6" ht="15">
      <c r="A379" s="3"/>
      <c r="B379" s="87">
        <v>306</v>
      </c>
      <c r="C379" s="95">
        <f>'Bokföring 9'!$B22</f>
        <v>0</v>
      </c>
      <c r="D379" s="212"/>
      <c r="E379" s="213"/>
      <c r="F379" s="3"/>
    </row>
    <row r="380" spans="1:6" ht="15">
      <c r="A380" s="3"/>
      <c r="B380" s="87">
        <v>307</v>
      </c>
      <c r="C380" s="95">
        <f>'Bokföring 9'!$B23</f>
        <v>0</v>
      </c>
      <c r="D380" s="212"/>
      <c r="E380" s="213"/>
      <c r="F380" s="3"/>
    </row>
    <row r="381" spans="1:6" ht="15">
      <c r="A381" s="3"/>
      <c r="B381" s="87">
        <v>308</v>
      </c>
      <c r="C381" s="95">
        <f>'Bokföring 9'!$B24</f>
        <v>0</v>
      </c>
      <c r="D381" s="212"/>
      <c r="E381" s="213"/>
      <c r="F381" s="3"/>
    </row>
    <row r="382" spans="1:6" ht="15">
      <c r="A382" s="3"/>
      <c r="B382" s="87">
        <v>309</v>
      </c>
      <c r="C382" s="95">
        <f>'Bokföring 9'!$B25</f>
        <v>0</v>
      </c>
      <c r="D382" s="212"/>
      <c r="E382" s="213"/>
      <c r="F382" s="3"/>
    </row>
    <row r="383" spans="1:6" ht="15">
      <c r="A383" s="3"/>
      <c r="B383" s="87">
        <v>310</v>
      </c>
      <c r="C383" s="95">
        <f>'Bokföring 9'!$B26</f>
        <v>0</v>
      </c>
      <c r="D383" s="212"/>
      <c r="E383" s="213"/>
      <c r="F383" s="3"/>
    </row>
    <row r="384" spans="1:6" ht="15">
      <c r="A384" s="3"/>
      <c r="B384" s="87">
        <v>311</v>
      </c>
      <c r="C384" s="95">
        <f>'Bokföring 9'!$B27</f>
        <v>0</v>
      </c>
      <c r="D384" s="212"/>
      <c r="E384" s="213"/>
      <c r="F384" s="3"/>
    </row>
    <row r="385" spans="1:6" ht="15">
      <c r="A385" s="3"/>
      <c r="B385" s="87">
        <v>312</v>
      </c>
      <c r="C385" s="95">
        <f>'Bokföring 9'!$B28</f>
        <v>0</v>
      </c>
      <c r="D385" s="212"/>
      <c r="E385" s="213"/>
      <c r="F385" s="3"/>
    </row>
    <row r="386" spans="1:6" ht="15">
      <c r="A386" s="3"/>
      <c r="B386" s="87">
        <v>313</v>
      </c>
      <c r="C386" s="95">
        <f>'Bokföring 9'!$B29</f>
        <v>0</v>
      </c>
      <c r="D386" s="212"/>
      <c r="E386" s="213"/>
      <c r="F386" s="3"/>
    </row>
    <row r="387" spans="1:6" ht="15">
      <c r="A387" s="3"/>
      <c r="B387" s="87">
        <v>314</v>
      </c>
      <c r="C387" s="95">
        <f>'Bokföring 9'!$B30</f>
        <v>0</v>
      </c>
      <c r="D387" s="212"/>
      <c r="E387" s="213"/>
      <c r="F387" s="3"/>
    </row>
    <row r="388" spans="1:6" ht="15">
      <c r="A388" s="3"/>
      <c r="B388" s="87">
        <v>315</v>
      </c>
      <c r="C388" s="95">
        <f>'Bokföring 9'!$B31</f>
        <v>0</v>
      </c>
      <c r="D388" s="212"/>
      <c r="E388" s="213"/>
      <c r="F388" s="3"/>
    </row>
    <row r="389" spans="1:6" ht="15">
      <c r="A389" s="3"/>
      <c r="B389" s="87">
        <v>316</v>
      </c>
      <c r="C389" s="95">
        <f>'Bokföring 9'!$B32</f>
        <v>0</v>
      </c>
      <c r="D389" s="212"/>
      <c r="E389" s="213"/>
      <c r="F389" s="3"/>
    </row>
    <row r="390" spans="1:6" ht="15">
      <c r="A390" s="3"/>
      <c r="B390" s="87">
        <v>317</v>
      </c>
      <c r="C390" s="95">
        <f>'Bokföring 9'!$B33</f>
        <v>0</v>
      </c>
      <c r="D390" s="212"/>
      <c r="E390" s="213"/>
      <c r="F390" s="3"/>
    </row>
    <row r="391" spans="1:6" ht="15">
      <c r="A391" s="3"/>
      <c r="B391" s="87">
        <v>318</v>
      </c>
      <c r="C391" s="95">
        <f>'Bokföring 9'!$B34</f>
        <v>0</v>
      </c>
      <c r="D391" s="212"/>
      <c r="E391" s="213"/>
      <c r="F391" s="3"/>
    </row>
    <row r="392" spans="1:6" ht="15">
      <c r="A392" s="3"/>
      <c r="B392" s="87">
        <v>319</v>
      </c>
      <c r="C392" s="95">
        <f>'Bokföring 9'!$B35</f>
        <v>0</v>
      </c>
      <c r="D392" s="212"/>
      <c r="E392" s="213"/>
      <c r="F392" s="3"/>
    </row>
    <row r="393" spans="1:6" ht="15">
      <c r="A393" s="3"/>
      <c r="B393" s="87">
        <v>320</v>
      </c>
      <c r="C393" s="95">
        <f>'Bokföring 9'!$B36</f>
        <v>0</v>
      </c>
      <c r="D393" s="212"/>
      <c r="E393" s="213"/>
      <c r="F393" s="3"/>
    </row>
    <row r="394" spans="1:6" ht="15">
      <c r="A394" s="3"/>
      <c r="B394" s="87">
        <v>321</v>
      </c>
      <c r="C394" s="95">
        <f>'Bokföring 9'!$B37</f>
        <v>0</v>
      </c>
      <c r="D394" s="212"/>
      <c r="E394" s="213"/>
      <c r="F394" s="3"/>
    </row>
    <row r="395" spans="1:6" ht="15">
      <c r="A395" s="3"/>
      <c r="B395" s="87">
        <v>322</v>
      </c>
      <c r="C395" s="95">
        <f>'Bokföring 9'!$B38</f>
        <v>0</v>
      </c>
      <c r="D395" s="212"/>
      <c r="E395" s="213"/>
      <c r="F395" s="3"/>
    </row>
    <row r="396" spans="1:6" ht="15">
      <c r="A396" s="3"/>
      <c r="B396" s="87">
        <v>323</v>
      </c>
      <c r="C396" s="95">
        <f>'Bokföring 9'!$B39</f>
        <v>0</v>
      </c>
      <c r="D396" s="212"/>
      <c r="E396" s="213"/>
      <c r="F396" s="3"/>
    </row>
    <row r="397" spans="1:6" ht="15.75" thickBot="1">
      <c r="A397" s="3"/>
      <c r="B397" s="89">
        <v>324</v>
      </c>
      <c r="C397" s="96">
        <f>'Bokföring 9'!$B40</f>
        <v>0</v>
      </c>
      <c r="D397" s="214"/>
      <c r="E397" s="215"/>
      <c r="F397" s="3"/>
    </row>
    <row r="398" spans="1:6" ht="15">
      <c r="A398" s="3"/>
      <c r="B398" s="1"/>
      <c r="C398" s="3"/>
      <c r="D398" s="3"/>
      <c r="E398" s="3"/>
      <c r="F398" s="3"/>
    </row>
    <row r="399" spans="1:6" ht="15">
      <c r="A399" s="3"/>
      <c r="B399" s="1"/>
      <c r="C399" s="3"/>
      <c r="D399" s="3"/>
      <c r="E399" s="3"/>
      <c r="F399" s="3"/>
    </row>
    <row r="400" spans="1:6" ht="15">
      <c r="A400" s="3"/>
      <c r="B400" s="1"/>
      <c r="C400" s="3"/>
      <c r="D400" s="3"/>
      <c r="E400" s="3"/>
      <c r="F400" s="3"/>
    </row>
    <row r="401" spans="1:6" ht="15">
      <c r="A401" s="3"/>
      <c r="B401" s="1"/>
      <c r="C401" s="3"/>
      <c r="D401" s="3"/>
      <c r="E401" s="3"/>
      <c r="F401" s="3"/>
    </row>
    <row r="402" spans="1:6" ht="30" customHeight="1" thickBot="1">
      <c r="A402" s="3"/>
      <c r="B402" s="1"/>
      <c r="C402" s="3"/>
      <c r="D402" s="3"/>
      <c r="E402" s="3"/>
      <c r="F402" s="3"/>
    </row>
    <row r="403" spans="1:6" ht="30" customHeight="1" thickBot="1">
      <c r="A403" s="3"/>
      <c r="B403" s="225" t="s">
        <v>87</v>
      </c>
      <c r="C403" s="226"/>
      <c r="D403" s="226"/>
      <c r="E403" s="227"/>
      <c r="F403" s="3"/>
    </row>
    <row r="404" ht="30" customHeight="1" thickBot="1"/>
    <row r="405" spans="2:5" ht="15.75" thickBot="1">
      <c r="B405" s="57" t="s">
        <v>70</v>
      </c>
      <c r="C405" s="78" t="s">
        <v>68</v>
      </c>
      <c r="D405" s="221" t="s">
        <v>88</v>
      </c>
      <c r="E405" s="222"/>
    </row>
    <row r="406" spans="2:5" ht="15">
      <c r="B406" s="85">
        <v>325</v>
      </c>
      <c r="C406" s="94">
        <f>'Bokföring 10'!$B5</f>
        <v>0</v>
      </c>
      <c r="D406" s="223"/>
      <c r="E406" s="224"/>
    </row>
    <row r="407" spans="2:5" ht="15">
      <c r="B407" s="87">
        <v>326</v>
      </c>
      <c r="C407" s="95">
        <f>'Bokföring 10'!$B6</f>
        <v>0</v>
      </c>
      <c r="D407" s="212"/>
      <c r="E407" s="213"/>
    </row>
    <row r="408" spans="1:6" ht="15">
      <c r="A408" s="3"/>
      <c r="B408" s="87">
        <v>327</v>
      </c>
      <c r="C408" s="95">
        <f>'Bokföring 10'!$B7</f>
        <v>0</v>
      </c>
      <c r="D408" s="212"/>
      <c r="E408" s="213"/>
      <c r="F408" s="3"/>
    </row>
    <row r="409" spans="1:6" ht="15">
      <c r="A409" s="3"/>
      <c r="B409" s="87">
        <v>328</v>
      </c>
      <c r="C409" s="95">
        <f>'Bokföring 10'!$B8</f>
        <v>0</v>
      </c>
      <c r="D409" s="212"/>
      <c r="E409" s="213"/>
      <c r="F409" s="77"/>
    </row>
    <row r="410" spans="1:6" ht="15">
      <c r="A410" s="3"/>
      <c r="B410" s="87">
        <v>329</v>
      </c>
      <c r="C410" s="95">
        <f>'Bokföring 10'!$B9</f>
        <v>0</v>
      </c>
      <c r="D410" s="212"/>
      <c r="E410" s="213"/>
      <c r="F410" s="77"/>
    </row>
    <row r="411" spans="1:6" ht="19.5">
      <c r="A411" s="84"/>
      <c r="B411" s="87">
        <v>330</v>
      </c>
      <c r="C411" s="95">
        <f>'Bokföring 10'!$B10</f>
        <v>0</v>
      </c>
      <c r="D411" s="212"/>
      <c r="E411" s="213"/>
      <c r="F411" s="3"/>
    </row>
    <row r="412" spans="1:6" ht="15">
      <c r="A412" s="3"/>
      <c r="B412" s="87">
        <v>331</v>
      </c>
      <c r="C412" s="95">
        <f>'Bokföring 10'!$B11</f>
        <v>0</v>
      </c>
      <c r="D412" s="212"/>
      <c r="E412" s="213"/>
      <c r="F412" s="3"/>
    </row>
    <row r="413" spans="1:6" ht="15">
      <c r="A413" s="3"/>
      <c r="B413" s="87">
        <v>332</v>
      </c>
      <c r="C413" s="95">
        <f>'Bokföring 10'!$B12</f>
        <v>0</v>
      </c>
      <c r="D413" s="212"/>
      <c r="E413" s="213"/>
      <c r="F413" s="3"/>
    </row>
    <row r="414" spans="1:6" ht="15">
      <c r="A414" s="3"/>
      <c r="B414" s="87">
        <v>333</v>
      </c>
      <c r="C414" s="95">
        <f>'Bokföring 10'!$B13</f>
        <v>0</v>
      </c>
      <c r="D414" s="212"/>
      <c r="E414" s="213"/>
      <c r="F414" s="3"/>
    </row>
    <row r="415" spans="1:6" ht="15">
      <c r="A415" s="3"/>
      <c r="B415" s="87">
        <v>334</v>
      </c>
      <c r="C415" s="95">
        <f>'Bokföring 10'!$B14</f>
        <v>0</v>
      </c>
      <c r="D415" s="212"/>
      <c r="E415" s="213"/>
      <c r="F415" s="3"/>
    </row>
    <row r="416" spans="1:6" ht="15">
      <c r="A416" s="3"/>
      <c r="B416" s="87">
        <v>335</v>
      </c>
      <c r="C416" s="95">
        <f>'Bokföring 10'!$B15</f>
        <v>0</v>
      </c>
      <c r="D416" s="212"/>
      <c r="E416" s="213"/>
      <c r="F416" s="3"/>
    </row>
    <row r="417" spans="1:6" ht="15">
      <c r="A417" s="3"/>
      <c r="B417" s="87">
        <v>336</v>
      </c>
      <c r="C417" s="95">
        <f>'Bokföring 10'!$B16</f>
        <v>0</v>
      </c>
      <c r="D417" s="212"/>
      <c r="E417" s="213"/>
      <c r="F417" s="3"/>
    </row>
    <row r="418" spans="1:6" ht="15">
      <c r="A418" s="3"/>
      <c r="B418" s="87">
        <v>337</v>
      </c>
      <c r="C418" s="95">
        <f>'Bokföring 10'!$B17</f>
        <v>0</v>
      </c>
      <c r="D418" s="212"/>
      <c r="E418" s="213"/>
      <c r="F418" s="3"/>
    </row>
    <row r="419" spans="1:6" ht="15">
      <c r="A419" s="3"/>
      <c r="B419" s="87">
        <v>338</v>
      </c>
      <c r="C419" s="95">
        <f>'Bokföring 10'!$B18</f>
        <v>0</v>
      </c>
      <c r="D419" s="212"/>
      <c r="E419" s="213"/>
      <c r="F419" s="3"/>
    </row>
    <row r="420" spans="1:6" ht="15">
      <c r="A420" s="3"/>
      <c r="B420" s="87">
        <v>339</v>
      </c>
      <c r="C420" s="95">
        <f>'Bokföring 10'!$B19</f>
        <v>0</v>
      </c>
      <c r="D420" s="212"/>
      <c r="E420" s="213"/>
      <c r="F420" s="3"/>
    </row>
    <row r="421" spans="1:6" ht="15">
      <c r="A421" s="3"/>
      <c r="B421" s="87">
        <v>340</v>
      </c>
      <c r="C421" s="95">
        <f>'Bokföring 10'!$B20</f>
        <v>0</v>
      </c>
      <c r="D421" s="212"/>
      <c r="E421" s="213"/>
      <c r="F421" s="3"/>
    </row>
    <row r="422" spans="1:6" ht="15">
      <c r="A422" s="3"/>
      <c r="B422" s="87">
        <v>341</v>
      </c>
      <c r="C422" s="95">
        <f>'Bokföring 10'!$B21</f>
        <v>0</v>
      </c>
      <c r="D422" s="212"/>
      <c r="E422" s="213"/>
      <c r="F422" s="3"/>
    </row>
    <row r="423" spans="1:6" ht="15">
      <c r="A423" s="3"/>
      <c r="B423" s="87">
        <v>342</v>
      </c>
      <c r="C423" s="95">
        <f>'Bokföring 10'!$B22</f>
        <v>0</v>
      </c>
      <c r="D423" s="212"/>
      <c r="E423" s="213"/>
      <c r="F423" s="3"/>
    </row>
    <row r="424" spans="1:6" ht="15">
      <c r="A424" s="3"/>
      <c r="B424" s="87">
        <v>343</v>
      </c>
      <c r="C424" s="95">
        <f>'Bokföring 10'!$B23</f>
        <v>0</v>
      </c>
      <c r="D424" s="212"/>
      <c r="E424" s="213"/>
      <c r="F424" s="3"/>
    </row>
    <row r="425" spans="1:6" ht="15">
      <c r="A425" s="3"/>
      <c r="B425" s="87">
        <v>344</v>
      </c>
      <c r="C425" s="95">
        <f>'Bokföring 10'!$B24</f>
        <v>0</v>
      </c>
      <c r="D425" s="212"/>
      <c r="E425" s="213"/>
      <c r="F425" s="3"/>
    </row>
    <row r="426" spans="1:6" ht="15">
      <c r="A426" s="3"/>
      <c r="B426" s="87">
        <v>345</v>
      </c>
      <c r="C426" s="95">
        <f>'Bokföring 10'!$B25</f>
        <v>0</v>
      </c>
      <c r="D426" s="212"/>
      <c r="E426" s="213"/>
      <c r="F426" s="3"/>
    </row>
    <row r="427" spans="1:6" ht="15">
      <c r="A427" s="3"/>
      <c r="B427" s="87">
        <v>346</v>
      </c>
      <c r="C427" s="95">
        <f>'Bokföring 10'!$B26</f>
        <v>0</v>
      </c>
      <c r="D427" s="212"/>
      <c r="E427" s="213"/>
      <c r="F427" s="3"/>
    </row>
    <row r="428" spans="1:6" ht="15">
      <c r="A428" s="3"/>
      <c r="B428" s="87">
        <v>347</v>
      </c>
      <c r="C428" s="95">
        <f>'Bokföring 10'!$B27</f>
        <v>0</v>
      </c>
      <c r="D428" s="212"/>
      <c r="E428" s="213"/>
      <c r="F428" s="3"/>
    </row>
    <row r="429" spans="1:6" ht="15">
      <c r="A429" s="3"/>
      <c r="B429" s="87">
        <v>348</v>
      </c>
      <c r="C429" s="95">
        <f>'Bokföring 10'!$B28</f>
        <v>0</v>
      </c>
      <c r="D429" s="212"/>
      <c r="E429" s="213"/>
      <c r="F429" s="3"/>
    </row>
    <row r="430" spans="1:6" ht="15">
      <c r="A430" s="3"/>
      <c r="B430" s="87">
        <v>349</v>
      </c>
      <c r="C430" s="95">
        <f>'Bokföring 10'!$B29</f>
        <v>0</v>
      </c>
      <c r="D430" s="212"/>
      <c r="E430" s="213"/>
      <c r="F430" s="3"/>
    </row>
    <row r="431" spans="1:6" ht="15">
      <c r="A431" s="3"/>
      <c r="B431" s="87">
        <v>350</v>
      </c>
      <c r="C431" s="95">
        <f>'Bokföring 10'!$B30</f>
        <v>0</v>
      </c>
      <c r="D431" s="212"/>
      <c r="E431" s="213"/>
      <c r="F431" s="3"/>
    </row>
    <row r="432" spans="1:6" ht="15">
      <c r="A432" s="3"/>
      <c r="B432" s="87">
        <v>351</v>
      </c>
      <c r="C432" s="95">
        <f>'Bokföring 10'!$B31</f>
        <v>0</v>
      </c>
      <c r="D432" s="212"/>
      <c r="E432" s="213"/>
      <c r="F432" s="3"/>
    </row>
    <row r="433" spans="1:6" ht="15">
      <c r="A433" s="3"/>
      <c r="B433" s="87">
        <v>352</v>
      </c>
      <c r="C433" s="95">
        <f>'Bokföring 10'!$B32</f>
        <v>0</v>
      </c>
      <c r="D433" s="212"/>
      <c r="E433" s="213"/>
      <c r="F433" s="3"/>
    </row>
    <row r="434" spans="1:6" ht="15">
      <c r="A434" s="3"/>
      <c r="B434" s="87">
        <v>353</v>
      </c>
      <c r="C434" s="95">
        <f>'Bokföring 10'!$B33</f>
        <v>0</v>
      </c>
      <c r="D434" s="212"/>
      <c r="E434" s="213"/>
      <c r="F434" s="3"/>
    </row>
    <row r="435" spans="1:6" ht="15">
      <c r="A435" s="3"/>
      <c r="B435" s="87">
        <v>354</v>
      </c>
      <c r="C435" s="95">
        <f>'Bokföring 10'!$B34</f>
        <v>0</v>
      </c>
      <c r="D435" s="212"/>
      <c r="E435" s="213"/>
      <c r="F435" s="3"/>
    </row>
    <row r="436" spans="1:6" ht="15">
      <c r="A436" s="3"/>
      <c r="B436" s="87">
        <v>355</v>
      </c>
      <c r="C436" s="95">
        <f>'Bokföring 10'!$B35</f>
        <v>0</v>
      </c>
      <c r="D436" s="212"/>
      <c r="E436" s="213"/>
      <c r="F436" s="3"/>
    </row>
    <row r="437" spans="1:6" ht="15">
      <c r="A437" s="3"/>
      <c r="B437" s="87">
        <v>356</v>
      </c>
      <c r="C437" s="95">
        <f>'Bokföring 10'!$B36</f>
        <v>0</v>
      </c>
      <c r="D437" s="212"/>
      <c r="E437" s="213"/>
      <c r="F437" s="3"/>
    </row>
    <row r="438" spans="1:6" ht="15">
      <c r="A438" s="3"/>
      <c r="B438" s="87">
        <v>357</v>
      </c>
      <c r="C438" s="95">
        <f>'Bokföring 10'!$B37</f>
        <v>0</v>
      </c>
      <c r="D438" s="212"/>
      <c r="E438" s="213"/>
      <c r="F438" s="3"/>
    </row>
    <row r="439" spans="1:6" ht="15">
      <c r="A439" s="3"/>
      <c r="B439" s="87">
        <v>358</v>
      </c>
      <c r="C439" s="95">
        <f>'Bokföring 10'!$B38</f>
        <v>0</v>
      </c>
      <c r="D439" s="212"/>
      <c r="E439" s="213"/>
      <c r="F439" s="3"/>
    </row>
    <row r="440" spans="1:6" ht="15">
      <c r="A440" s="3"/>
      <c r="B440" s="87">
        <v>359</v>
      </c>
      <c r="C440" s="95">
        <f>'Bokföring 10'!$B39</f>
        <v>0</v>
      </c>
      <c r="D440" s="212"/>
      <c r="E440" s="213"/>
      <c r="F440" s="3"/>
    </row>
    <row r="441" spans="1:6" ht="15.75" thickBot="1">
      <c r="A441" s="3"/>
      <c r="B441" s="89">
        <v>360</v>
      </c>
      <c r="C441" s="96">
        <f>'Bokföring 10'!$B40</f>
        <v>0</v>
      </c>
      <c r="D441" s="214"/>
      <c r="E441" s="215"/>
      <c r="F441" s="3"/>
    </row>
    <row r="442" spans="1:6" ht="15">
      <c r="A442" s="3"/>
      <c r="B442" s="1"/>
      <c r="C442" s="3"/>
      <c r="D442" s="3"/>
      <c r="E442" s="3"/>
      <c r="F442" s="3"/>
    </row>
    <row r="443" spans="1:6" ht="15">
      <c r="A443" s="3"/>
      <c r="B443" s="1"/>
      <c r="C443" s="3"/>
      <c r="D443" s="3"/>
      <c r="E443" s="3"/>
      <c r="F443" s="3"/>
    </row>
  </sheetData>
  <sheetProtection/>
  <mergeCells count="384">
    <mergeCell ref="D440:E440"/>
    <mergeCell ref="D441:E441"/>
    <mergeCell ref="D434:E434"/>
    <mergeCell ref="D435:E435"/>
    <mergeCell ref="D436:E436"/>
    <mergeCell ref="D437:E437"/>
    <mergeCell ref="D438:E438"/>
    <mergeCell ref="D439:E439"/>
    <mergeCell ref="D428:E428"/>
    <mergeCell ref="D429:E429"/>
    <mergeCell ref="D430:E430"/>
    <mergeCell ref="D431:E431"/>
    <mergeCell ref="D432:E432"/>
    <mergeCell ref="D433:E433"/>
    <mergeCell ref="D422:E422"/>
    <mergeCell ref="D423:E423"/>
    <mergeCell ref="D424:E424"/>
    <mergeCell ref="D425:E425"/>
    <mergeCell ref="D426:E426"/>
    <mergeCell ref="D427:E427"/>
    <mergeCell ref="D416:E416"/>
    <mergeCell ref="D417:E417"/>
    <mergeCell ref="D418:E418"/>
    <mergeCell ref="D419:E419"/>
    <mergeCell ref="D420:E420"/>
    <mergeCell ref="D421:E421"/>
    <mergeCell ref="D410:E410"/>
    <mergeCell ref="D411:E411"/>
    <mergeCell ref="D412:E412"/>
    <mergeCell ref="D413:E413"/>
    <mergeCell ref="D414:E414"/>
    <mergeCell ref="D415:E415"/>
    <mergeCell ref="B403:E403"/>
    <mergeCell ref="D405:E405"/>
    <mergeCell ref="D406:E406"/>
    <mergeCell ref="D407:E407"/>
    <mergeCell ref="D408:E408"/>
    <mergeCell ref="D409:E409"/>
    <mergeCell ref="D392:E392"/>
    <mergeCell ref="D393:E393"/>
    <mergeCell ref="D394:E394"/>
    <mergeCell ref="D395:E395"/>
    <mergeCell ref="D396:E396"/>
    <mergeCell ref="D397:E397"/>
    <mergeCell ref="D386:E386"/>
    <mergeCell ref="D387:E387"/>
    <mergeCell ref="D388:E388"/>
    <mergeCell ref="D389:E389"/>
    <mergeCell ref="D390:E390"/>
    <mergeCell ref="D391:E391"/>
    <mergeCell ref="D380:E380"/>
    <mergeCell ref="D381:E381"/>
    <mergeCell ref="D382:E382"/>
    <mergeCell ref="D383:E383"/>
    <mergeCell ref="D384:E384"/>
    <mergeCell ref="D385:E385"/>
    <mergeCell ref="D374:E374"/>
    <mergeCell ref="D375:E375"/>
    <mergeCell ref="D376:E376"/>
    <mergeCell ref="D377:E377"/>
    <mergeCell ref="D378:E378"/>
    <mergeCell ref="D379:E379"/>
    <mergeCell ref="D368:E368"/>
    <mergeCell ref="D369:E369"/>
    <mergeCell ref="D370:E370"/>
    <mergeCell ref="D371:E371"/>
    <mergeCell ref="D372:E372"/>
    <mergeCell ref="D373:E373"/>
    <mergeCell ref="D362:E362"/>
    <mergeCell ref="D363:E363"/>
    <mergeCell ref="D364:E364"/>
    <mergeCell ref="D365:E365"/>
    <mergeCell ref="D366:E366"/>
    <mergeCell ref="D367:E367"/>
    <mergeCell ref="D350:E350"/>
    <mergeCell ref="D351:E351"/>
    <mergeCell ref="D352:E352"/>
    <mergeCell ref="D353:E353"/>
    <mergeCell ref="B359:E359"/>
    <mergeCell ref="D361:E361"/>
    <mergeCell ref="D344:E344"/>
    <mergeCell ref="D345:E345"/>
    <mergeCell ref="D346:E346"/>
    <mergeCell ref="D347:E347"/>
    <mergeCell ref="D348:E348"/>
    <mergeCell ref="D349:E349"/>
    <mergeCell ref="D338:E338"/>
    <mergeCell ref="D339:E339"/>
    <mergeCell ref="D340:E340"/>
    <mergeCell ref="D341:E341"/>
    <mergeCell ref="D342:E342"/>
    <mergeCell ref="D343:E343"/>
    <mergeCell ref="D332:E332"/>
    <mergeCell ref="D333:E333"/>
    <mergeCell ref="D334:E334"/>
    <mergeCell ref="D335:E335"/>
    <mergeCell ref="D336:E336"/>
    <mergeCell ref="D337:E337"/>
    <mergeCell ref="D326:E326"/>
    <mergeCell ref="D327:E327"/>
    <mergeCell ref="D328:E328"/>
    <mergeCell ref="D329:E329"/>
    <mergeCell ref="D330:E330"/>
    <mergeCell ref="D331:E331"/>
    <mergeCell ref="D320:E320"/>
    <mergeCell ref="D321:E321"/>
    <mergeCell ref="D322:E322"/>
    <mergeCell ref="D323:E323"/>
    <mergeCell ref="D324:E324"/>
    <mergeCell ref="D325:E325"/>
    <mergeCell ref="D308:E308"/>
    <mergeCell ref="D309:E309"/>
    <mergeCell ref="B315:E315"/>
    <mergeCell ref="D317:E317"/>
    <mergeCell ref="D318:E318"/>
    <mergeCell ref="D319:E319"/>
    <mergeCell ref="D302:E302"/>
    <mergeCell ref="D303:E303"/>
    <mergeCell ref="D304:E304"/>
    <mergeCell ref="D305:E305"/>
    <mergeCell ref="D306:E306"/>
    <mergeCell ref="D307:E307"/>
    <mergeCell ref="D296:E296"/>
    <mergeCell ref="D297:E297"/>
    <mergeCell ref="D298:E298"/>
    <mergeCell ref="D299:E299"/>
    <mergeCell ref="D300:E300"/>
    <mergeCell ref="D301:E301"/>
    <mergeCell ref="D290:E290"/>
    <mergeCell ref="D291:E291"/>
    <mergeCell ref="D292:E292"/>
    <mergeCell ref="D293:E293"/>
    <mergeCell ref="D294:E294"/>
    <mergeCell ref="D295:E295"/>
    <mergeCell ref="D284:E284"/>
    <mergeCell ref="D285:E285"/>
    <mergeCell ref="D286:E286"/>
    <mergeCell ref="D287:E287"/>
    <mergeCell ref="D288:E288"/>
    <mergeCell ref="D289:E289"/>
    <mergeCell ref="D278:E278"/>
    <mergeCell ref="D279:E279"/>
    <mergeCell ref="D280:E280"/>
    <mergeCell ref="D281:E281"/>
    <mergeCell ref="D282:E282"/>
    <mergeCell ref="D283:E283"/>
    <mergeCell ref="B271:E271"/>
    <mergeCell ref="D273:E273"/>
    <mergeCell ref="D274:E274"/>
    <mergeCell ref="D275:E275"/>
    <mergeCell ref="D276:E276"/>
    <mergeCell ref="D277:E277"/>
    <mergeCell ref="D260:E260"/>
    <mergeCell ref="D261:E261"/>
    <mergeCell ref="D262:E262"/>
    <mergeCell ref="D263:E263"/>
    <mergeCell ref="D264:E264"/>
    <mergeCell ref="D265:E265"/>
    <mergeCell ref="D254:E254"/>
    <mergeCell ref="D255:E255"/>
    <mergeCell ref="D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  <mergeCell ref="D242:E242"/>
    <mergeCell ref="D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D241:E241"/>
    <mergeCell ref="D230:E230"/>
    <mergeCell ref="D231:E231"/>
    <mergeCell ref="D232:E232"/>
    <mergeCell ref="D233:E233"/>
    <mergeCell ref="D234:E234"/>
    <mergeCell ref="D235:E235"/>
    <mergeCell ref="D218:E218"/>
    <mergeCell ref="D219:E219"/>
    <mergeCell ref="D220:E220"/>
    <mergeCell ref="D221:E221"/>
    <mergeCell ref="B227:E227"/>
    <mergeCell ref="D229:E229"/>
    <mergeCell ref="D212:E212"/>
    <mergeCell ref="D213:E213"/>
    <mergeCell ref="D214:E214"/>
    <mergeCell ref="D215:E215"/>
    <mergeCell ref="D216:E216"/>
    <mergeCell ref="D217:E217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D204:E204"/>
    <mergeCell ref="D205:E205"/>
    <mergeCell ref="D194:E194"/>
    <mergeCell ref="D195:E195"/>
    <mergeCell ref="D196:E196"/>
    <mergeCell ref="D197:E197"/>
    <mergeCell ref="D198:E198"/>
    <mergeCell ref="D199:E199"/>
    <mergeCell ref="D188:E188"/>
    <mergeCell ref="D189:E189"/>
    <mergeCell ref="D190:E190"/>
    <mergeCell ref="D191:E191"/>
    <mergeCell ref="D192:E192"/>
    <mergeCell ref="D193:E193"/>
    <mergeCell ref="D176:E176"/>
    <mergeCell ref="D177:E177"/>
    <mergeCell ref="B183:E183"/>
    <mergeCell ref="D185:E185"/>
    <mergeCell ref="D186:E186"/>
    <mergeCell ref="D187:E187"/>
    <mergeCell ref="D170:E170"/>
    <mergeCell ref="D171:E171"/>
    <mergeCell ref="D172:E172"/>
    <mergeCell ref="D173:E173"/>
    <mergeCell ref="D174:E174"/>
    <mergeCell ref="D175:E175"/>
    <mergeCell ref="D164:E164"/>
    <mergeCell ref="D165:E165"/>
    <mergeCell ref="D166:E166"/>
    <mergeCell ref="D167:E167"/>
    <mergeCell ref="D168:E168"/>
    <mergeCell ref="D169:E169"/>
    <mergeCell ref="D158:E158"/>
    <mergeCell ref="D159:E159"/>
    <mergeCell ref="D160:E160"/>
    <mergeCell ref="D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46:E146"/>
    <mergeCell ref="D147:E147"/>
    <mergeCell ref="D148:E148"/>
    <mergeCell ref="D149:E149"/>
    <mergeCell ref="D150:E150"/>
    <mergeCell ref="D151:E151"/>
    <mergeCell ref="B139:E139"/>
    <mergeCell ref="D141:E141"/>
    <mergeCell ref="D142:E142"/>
    <mergeCell ref="D143:E143"/>
    <mergeCell ref="D144:E144"/>
    <mergeCell ref="D145:E145"/>
    <mergeCell ref="D129:E129"/>
    <mergeCell ref="D130:E130"/>
    <mergeCell ref="D131:E131"/>
    <mergeCell ref="D132:E132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85:E85"/>
    <mergeCell ref="D86:E86"/>
    <mergeCell ref="B94:E94"/>
    <mergeCell ref="D96:E96"/>
    <mergeCell ref="D97:E97"/>
    <mergeCell ref="D98:E98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B48:E48"/>
    <mergeCell ref="D50:E50"/>
    <mergeCell ref="D51:E51"/>
    <mergeCell ref="D52:E52"/>
    <mergeCell ref="D53:E53"/>
    <mergeCell ref="D54:E54"/>
    <mergeCell ref="B2:E2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</mergeCells>
  <printOptions/>
  <pageMargins left="0.75" right="0.75" top="1" bottom="1" header="0.5" footer="0.5"/>
  <pageSetup orientation="portrait" paperSize="9"/>
  <headerFooter alignWithMargins="0">
    <oddHeader>&amp;CSida &amp;P av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L44"/>
  <sheetViews>
    <sheetView zoomScalePageLayoutView="0" workbookViewId="0" topLeftCell="A1">
      <selection activeCell="H37" sqref="H37"/>
    </sheetView>
  </sheetViews>
  <sheetFormatPr defaultColWidth="11.140625" defaultRowHeight="15"/>
  <cols>
    <col min="1" max="1" width="2.7109375" style="37" customWidth="1"/>
    <col min="2" max="4" width="10.7109375" style="37" customWidth="1"/>
    <col min="5" max="5" width="9.28125" style="37" customWidth="1"/>
    <col min="6" max="7" width="10.7109375" style="37" customWidth="1"/>
    <col min="8" max="8" width="10.421875" style="37" customWidth="1"/>
    <col min="9" max="9" width="2.7109375" style="37" customWidth="1"/>
    <col min="10" max="11" width="11.140625" style="37" customWidth="1"/>
    <col min="12" max="12" width="2.28125" style="37" customWidth="1"/>
    <col min="13" max="16384" width="11.140625" style="37" customWidth="1"/>
  </cols>
  <sheetData>
    <row r="1" spans="6:7" ht="15.75" thickBot="1">
      <c r="F1" s="38"/>
      <c r="G1" s="61"/>
    </row>
    <row r="2" spans="2:8" ht="27" customHeight="1" thickBot="1">
      <c r="B2" s="205" t="s">
        <v>89</v>
      </c>
      <c r="C2" s="206"/>
      <c r="D2" s="206"/>
      <c r="E2" s="206"/>
      <c r="F2" s="206"/>
      <c r="G2" s="206"/>
      <c r="H2" s="207"/>
    </row>
    <row r="3" spans="2:8" ht="15.75" thickBot="1">
      <c r="B3" s="62"/>
      <c r="C3" s="63"/>
      <c r="D3" s="63"/>
      <c r="E3" s="64"/>
      <c r="F3" s="63"/>
      <c r="G3" s="63"/>
      <c r="H3" s="65"/>
    </row>
    <row r="4" spans="2:8" ht="16.5" thickBot="1">
      <c r="B4" s="248" t="s">
        <v>74</v>
      </c>
      <c r="C4" s="249"/>
      <c r="D4" s="76"/>
      <c r="E4" s="75"/>
      <c r="F4" s="248" t="s">
        <v>78</v>
      </c>
      <c r="G4" s="249"/>
      <c r="H4" s="76"/>
    </row>
    <row r="5" spans="2:8" ht="15">
      <c r="B5" s="266" t="s">
        <v>0</v>
      </c>
      <c r="C5" s="266"/>
      <c r="D5" s="123">
        <f>'Funktioner (Rör ej!)'!B9</f>
        <v>0</v>
      </c>
      <c r="E5" s="39"/>
      <c r="F5" s="268" t="s">
        <v>83</v>
      </c>
      <c r="G5" s="268"/>
      <c r="H5" s="130">
        <f>'Funktioner (Rör ej!)'!B14</f>
        <v>0</v>
      </c>
    </row>
    <row r="6" spans="2:8" ht="15">
      <c r="B6" s="253" t="s">
        <v>90</v>
      </c>
      <c r="C6" s="253"/>
      <c r="D6" s="124">
        <f>'Funktioner (Rör ej!)'!B22</f>
        <v>0</v>
      </c>
      <c r="E6" s="39"/>
      <c r="F6" s="228"/>
      <c r="G6" s="228"/>
      <c r="H6" s="131"/>
    </row>
    <row r="7" spans="2:8" ht="15">
      <c r="B7" s="253" t="s">
        <v>16</v>
      </c>
      <c r="C7" s="253"/>
      <c r="D7" s="124">
        <f>'Funktioner (Rör ej!)'!B23</f>
        <v>0</v>
      </c>
      <c r="E7" s="39"/>
      <c r="F7" s="228"/>
      <c r="G7" s="228"/>
      <c r="H7" s="131"/>
    </row>
    <row r="8" spans="2:8" ht="15">
      <c r="B8" s="253" t="s">
        <v>81</v>
      </c>
      <c r="C8" s="253"/>
      <c r="D8" s="124">
        <f>'Funktioner (Rör ej!)'!B24</f>
        <v>0</v>
      </c>
      <c r="E8" s="39"/>
      <c r="F8" s="228"/>
      <c r="G8" s="228"/>
      <c r="H8" s="131"/>
    </row>
    <row r="9" spans="2:8" ht="15">
      <c r="B9" s="253"/>
      <c r="C9" s="253"/>
      <c r="D9" s="124"/>
      <c r="E9" s="39"/>
      <c r="F9" s="228"/>
      <c r="G9" s="228"/>
      <c r="H9" s="131"/>
    </row>
    <row r="10" spans="2:8" ht="15">
      <c r="B10" s="242"/>
      <c r="C10" s="242"/>
      <c r="D10" s="124"/>
      <c r="E10" s="39"/>
      <c r="F10" s="228"/>
      <c r="G10" s="228"/>
      <c r="H10" s="131"/>
    </row>
    <row r="11" spans="2:8" ht="15">
      <c r="B11" s="242"/>
      <c r="C11" s="242"/>
      <c r="D11" s="124"/>
      <c r="E11" s="39"/>
      <c r="F11" s="229" t="s">
        <v>47</v>
      </c>
      <c r="G11" s="229"/>
      <c r="H11" s="131">
        <f>'Funktioner (Rör ej!)'!B15</f>
        <v>0</v>
      </c>
    </row>
    <row r="12" spans="2:8" ht="15">
      <c r="B12" s="244" t="s">
        <v>102</v>
      </c>
      <c r="C12" s="244"/>
      <c r="D12" s="124">
        <f>'Funktioner (Rör ej!)'!B10</f>
        <v>0</v>
      </c>
      <c r="E12" s="39"/>
      <c r="F12" s="239"/>
      <c r="G12" s="239"/>
      <c r="H12" s="141"/>
    </row>
    <row r="13" spans="2:8" ht="15">
      <c r="B13" s="232" t="s">
        <v>57</v>
      </c>
      <c r="C13" s="232"/>
      <c r="D13" s="124">
        <f>'Funktioner (Rör ej!)'!B28</f>
        <v>0</v>
      </c>
      <c r="E13" s="39"/>
      <c r="F13" s="228"/>
      <c r="G13" s="228"/>
      <c r="H13" s="131"/>
    </row>
    <row r="14" spans="2:8" ht="15">
      <c r="B14" s="232" t="s">
        <v>55</v>
      </c>
      <c r="C14" s="232"/>
      <c r="D14" s="124">
        <f>'Funktioner (Rör ej!)'!B29</f>
        <v>0</v>
      </c>
      <c r="E14" s="39"/>
      <c r="F14" s="228"/>
      <c r="G14" s="228"/>
      <c r="H14" s="131"/>
    </row>
    <row r="15" spans="2:8" ht="15">
      <c r="B15" s="232" t="s">
        <v>56</v>
      </c>
      <c r="C15" s="232"/>
      <c r="D15" s="124">
        <f>'Funktioner (Rör ej!)'!B30</f>
        <v>0</v>
      </c>
      <c r="E15" s="39"/>
      <c r="F15" s="228"/>
      <c r="G15" s="228"/>
      <c r="H15" s="131"/>
    </row>
    <row r="16" spans="2:8" ht="15">
      <c r="B16" s="232" t="s">
        <v>20</v>
      </c>
      <c r="C16" s="232"/>
      <c r="D16" s="124">
        <f>'Funktioner (Rör ej!)'!B27</f>
        <v>0</v>
      </c>
      <c r="E16" s="39"/>
      <c r="F16" s="228"/>
      <c r="G16" s="228"/>
      <c r="H16" s="131"/>
    </row>
    <row r="17" spans="2:8" ht="15">
      <c r="B17" s="232" t="s">
        <v>113</v>
      </c>
      <c r="C17" s="232"/>
      <c r="D17" s="124">
        <f>'Funktioner (Rör ej!)'!B31</f>
        <v>0</v>
      </c>
      <c r="E17" s="39"/>
      <c r="F17" s="229" t="s">
        <v>84</v>
      </c>
      <c r="G17" s="238"/>
      <c r="H17" s="131">
        <f>'Funktioner (Rör ej!)'!B16</f>
        <v>0</v>
      </c>
    </row>
    <row r="18" spans="2:8" ht="15">
      <c r="B18" s="232" t="s">
        <v>21</v>
      </c>
      <c r="C18" s="232"/>
      <c r="D18" s="124">
        <f>'Funktioner (Rör ej!)'!B32</f>
        <v>0</v>
      </c>
      <c r="E18" s="39"/>
      <c r="F18" s="239"/>
      <c r="G18" s="239"/>
      <c r="H18" s="141"/>
    </row>
    <row r="19" spans="2:8" ht="15">
      <c r="B19" s="242"/>
      <c r="C19" s="242"/>
      <c r="D19" s="124"/>
      <c r="E19" s="39"/>
      <c r="F19" s="228"/>
      <c r="G19" s="228"/>
      <c r="H19" s="131"/>
    </row>
    <row r="20" spans="2:8" ht="15">
      <c r="B20" s="244" t="s">
        <v>94</v>
      </c>
      <c r="C20" s="242"/>
      <c r="D20" s="124">
        <f>'Funktioner (Rör ej!)'!B11</f>
        <v>0</v>
      </c>
      <c r="E20" s="39"/>
      <c r="F20" s="250"/>
      <c r="G20" s="250"/>
      <c r="H20" s="131"/>
    </row>
    <row r="21" spans="2:8" ht="15">
      <c r="B21" s="232" t="s">
        <v>94</v>
      </c>
      <c r="C21" s="232"/>
      <c r="D21" s="124">
        <f>'Funktioner (Rör ej!)'!B25</f>
        <v>0</v>
      </c>
      <c r="E21" s="39"/>
      <c r="F21" s="228"/>
      <c r="G21" s="228"/>
      <c r="H21" s="131"/>
    </row>
    <row r="22" spans="2:8" ht="15">
      <c r="B22" s="239"/>
      <c r="C22" s="239"/>
      <c r="D22" s="126"/>
      <c r="E22" s="39"/>
      <c r="F22" s="229" t="s">
        <v>85</v>
      </c>
      <c r="G22" s="229"/>
      <c r="H22" s="131">
        <f>'Funktioner (Rör ej!)'!B17</f>
        <v>0</v>
      </c>
    </row>
    <row r="23" spans="2:8" ht="15">
      <c r="B23" s="239"/>
      <c r="C23" s="239"/>
      <c r="D23" s="125"/>
      <c r="E23" s="39"/>
      <c r="F23" s="240"/>
      <c r="G23" s="241"/>
      <c r="H23" s="131"/>
    </row>
    <row r="24" spans="2:8" ht="15">
      <c r="B24" s="239"/>
      <c r="C24" s="239"/>
      <c r="D24" s="125"/>
      <c r="E24" s="39"/>
      <c r="F24" s="239"/>
      <c r="G24" s="239"/>
      <c r="H24" s="141"/>
    </row>
    <row r="25" spans="2:8" ht="15">
      <c r="B25" s="254" t="s">
        <v>14</v>
      </c>
      <c r="C25" s="255"/>
      <c r="D25" s="124">
        <f>'Funktioner (Rör ej!)'!B12</f>
        <v>0</v>
      </c>
      <c r="E25" s="39"/>
      <c r="F25" s="228"/>
      <c r="G25" s="228"/>
      <c r="H25" s="131"/>
    </row>
    <row r="26" spans="2:8" ht="15">
      <c r="B26" s="105" t="s">
        <v>97</v>
      </c>
      <c r="C26" s="106"/>
      <c r="D26" s="124">
        <f>'Funktioner (Rör ej!)'!B33</f>
        <v>0</v>
      </c>
      <c r="E26" s="39"/>
      <c r="F26" s="229" t="s">
        <v>86</v>
      </c>
      <c r="G26" s="229"/>
      <c r="H26" s="131">
        <f>'Funktioner (Rör ej!)'!B18</f>
        <v>0</v>
      </c>
    </row>
    <row r="27" spans="2:12" ht="15">
      <c r="B27" s="251" t="s">
        <v>75</v>
      </c>
      <c r="C27" s="252"/>
      <c r="D27" s="124">
        <f>'Funktioner (Rör ej!)'!B26</f>
        <v>0</v>
      </c>
      <c r="E27" s="39"/>
      <c r="F27" s="230" t="s">
        <v>100</v>
      </c>
      <c r="G27" s="231"/>
      <c r="H27" s="131">
        <f>'Funktioner (Rör ej!)'!B40</f>
        <v>0</v>
      </c>
      <c r="K27" s="38"/>
      <c r="L27" s="38"/>
    </row>
    <row r="28" spans="2:12" ht="15">
      <c r="B28" s="233"/>
      <c r="C28" s="234"/>
      <c r="D28" s="127"/>
      <c r="E28" s="39"/>
      <c r="F28" s="264" t="s">
        <v>110</v>
      </c>
      <c r="G28" s="265"/>
      <c r="H28" s="127">
        <f>'Funktioner (Rör ej!)'!B41</f>
        <v>0</v>
      </c>
      <c r="K28" s="38"/>
      <c r="L28" s="38"/>
    </row>
    <row r="29" spans="2:12" ht="15">
      <c r="B29" s="239"/>
      <c r="C29" s="239"/>
      <c r="D29" s="125"/>
      <c r="E29" s="39"/>
      <c r="F29" s="230" t="s">
        <v>111</v>
      </c>
      <c r="G29" s="231"/>
      <c r="H29" s="131">
        <f>'Funktioner (Rör ej!)'!B42</f>
        <v>0</v>
      </c>
      <c r="K29" s="38"/>
      <c r="L29" s="38"/>
    </row>
    <row r="30" spans="2:12" ht="15">
      <c r="B30" s="237"/>
      <c r="C30" s="237"/>
      <c r="D30" s="124"/>
      <c r="E30" s="39"/>
      <c r="F30" s="230" t="s">
        <v>92</v>
      </c>
      <c r="G30" s="231"/>
      <c r="H30" s="131">
        <f>'Funktioner (Rör ej!)'!B43</f>
        <v>0</v>
      </c>
      <c r="K30" s="38"/>
      <c r="L30" s="38"/>
    </row>
    <row r="31" spans="2:8" ht="15">
      <c r="B31" s="235" t="s">
        <v>105</v>
      </c>
      <c r="C31" s="236"/>
      <c r="D31" s="125">
        <v>0</v>
      </c>
      <c r="E31" s="39"/>
      <c r="F31" s="228"/>
      <c r="G31" s="228"/>
      <c r="H31" s="131"/>
    </row>
    <row r="32" spans="2:8" ht="15">
      <c r="B32" s="239"/>
      <c r="C32" s="239"/>
      <c r="D32" s="125"/>
      <c r="E32" s="39"/>
      <c r="F32" s="229" t="s">
        <v>14</v>
      </c>
      <c r="G32" s="229"/>
      <c r="H32" s="131">
        <f>'Funktioner (Rör ej!)'!B19</f>
        <v>0</v>
      </c>
    </row>
    <row r="33" spans="2:8" ht="15">
      <c r="B33" s="242"/>
      <c r="C33" s="242"/>
      <c r="D33" s="124"/>
      <c r="E33" s="39"/>
      <c r="F33" s="247"/>
      <c r="G33" s="247"/>
      <c r="H33" s="132"/>
    </row>
    <row r="34" spans="2:8" ht="15">
      <c r="B34" s="244" t="s">
        <v>112</v>
      </c>
      <c r="C34" s="244"/>
      <c r="D34" s="128">
        <v>0</v>
      </c>
      <c r="E34" s="39"/>
      <c r="F34" s="228"/>
      <c r="G34" s="228"/>
      <c r="H34" s="132"/>
    </row>
    <row r="35" spans="2:8" ht="15">
      <c r="B35" s="242"/>
      <c r="C35" s="242"/>
      <c r="D35" s="124"/>
      <c r="E35" s="39"/>
      <c r="F35" s="229" t="s">
        <v>104</v>
      </c>
      <c r="G35" s="246"/>
      <c r="H35" s="131">
        <v>0</v>
      </c>
    </row>
    <row r="36" spans="2:8" ht="15.75" thickBot="1">
      <c r="B36" s="243"/>
      <c r="C36" s="243"/>
      <c r="D36" s="129"/>
      <c r="E36" s="39"/>
      <c r="F36" s="245"/>
      <c r="G36" s="245"/>
      <c r="H36" s="133"/>
    </row>
    <row r="37" spans="2:8" ht="15.75" thickBot="1">
      <c r="B37" s="39"/>
      <c r="C37" s="113" t="s">
        <v>80</v>
      </c>
      <c r="D37" s="79">
        <f>SUM(D5,D12,D20,D25,D31,D34)</f>
        <v>0</v>
      </c>
      <c r="E37" s="39"/>
      <c r="F37" s="39"/>
      <c r="G37" s="112" t="s">
        <v>79</v>
      </c>
      <c r="H37" s="74">
        <f>SUM(H5+H11,H17,H22,H26,H32)</f>
        <v>0</v>
      </c>
    </row>
    <row r="38" ht="15.75" thickBot="1"/>
    <row r="39" spans="2:8" s="40" customFormat="1" ht="27" customHeight="1" thickBot="1">
      <c r="B39" s="259" t="s">
        <v>107</v>
      </c>
      <c r="C39" s="260"/>
      <c r="D39" s="261"/>
      <c r="F39" s="256" t="s">
        <v>108</v>
      </c>
      <c r="G39" s="257"/>
      <c r="H39" s="258"/>
    </row>
    <row r="40" spans="2:8" ht="21.75" customHeight="1" thickBot="1">
      <c r="B40" s="262" t="s">
        <v>106</v>
      </c>
      <c r="C40" s="263"/>
      <c r="D40" s="60">
        <f>D37</f>
        <v>0</v>
      </c>
      <c r="F40" s="185" t="s">
        <v>74</v>
      </c>
      <c r="G40" s="187"/>
      <c r="H40" s="121">
        <f>D37</f>
        <v>0</v>
      </c>
    </row>
    <row r="41" spans="2:8" ht="21.75" customHeight="1" thickBot="1">
      <c r="B41" s="262" t="s">
        <v>104</v>
      </c>
      <c r="C41" s="263"/>
      <c r="D41" s="60">
        <f>H35</f>
        <v>0</v>
      </c>
      <c r="F41" s="185" t="s">
        <v>78</v>
      </c>
      <c r="G41" s="187"/>
      <c r="H41" s="122">
        <f>H37</f>
        <v>0</v>
      </c>
    </row>
    <row r="42" spans="2:8" ht="21.75" customHeight="1" thickBot="1">
      <c r="B42" s="262" t="s">
        <v>17</v>
      </c>
      <c r="C42" s="267"/>
      <c r="D42" s="107">
        <f>D40-D41</f>
        <v>0</v>
      </c>
      <c r="F42" s="185" t="s">
        <v>76</v>
      </c>
      <c r="G42" s="187"/>
      <c r="H42" s="47">
        <f>H40-H41</f>
        <v>0</v>
      </c>
    </row>
    <row r="43" spans="2:6" ht="25.5" customHeight="1">
      <c r="B43" s="66"/>
      <c r="C43" s="66"/>
      <c r="D43" s="66"/>
      <c r="E43" s="66"/>
      <c r="F43" s="66"/>
    </row>
    <row r="44" ht="15">
      <c r="B44" s="67" t="s">
        <v>15</v>
      </c>
    </row>
  </sheetData>
  <sheetProtection/>
  <mergeCells count="74">
    <mergeCell ref="B42:C42"/>
    <mergeCell ref="F40:G40"/>
    <mergeCell ref="F41:G41"/>
    <mergeCell ref="F5:G5"/>
    <mergeCell ref="F21:G21"/>
    <mergeCell ref="F11:G11"/>
    <mergeCell ref="F13:G13"/>
    <mergeCell ref="F25:G25"/>
    <mergeCell ref="F42:G42"/>
    <mergeCell ref="B7:C7"/>
    <mergeCell ref="B2:H2"/>
    <mergeCell ref="F39:H39"/>
    <mergeCell ref="B39:D39"/>
    <mergeCell ref="B40:C40"/>
    <mergeCell ref="B41:C41"/>
    <mergeCell ref="F29:G29"/>
    <mergeCell ref="F28:G28"/>
    <mergeCell ref="F24:G24"/>
    <mergeCell ref="B5:C5"/>
    <mergeCell ref="B6:C6"/>
    <mergeCell ref="B14:C14"/>
    <mergeCell ref="B8:C8"/>
    <mergeCell ref="B9:C9"/>
    <mergeCell ref="F7:G7"/>
    <mergeCell ref="F8:G8"/>
    <mergeCell ref="B10:C10"/>
    <mergeCell ref="B11:C11"/>
    <mergeCell ref="F12:G12"/>
    <mergeCell ref="F6:G6"/>
    <mergeCell ref="B12:C12"/>
    <mergeCell ref="F27:G27"/>
    <mergeCell ref="F26:G26"/>
    <mergeCell ref="F9:G9"/>
    <mergeCell ref="F10:G10"/>
    <mergeCell ref="F20:G20"/>
    <mergeCell ref="B20:C20"/>
    <mergeCell ref="B27:C27"/>
    <mergeCell ref="F4:G4"/>
    <mergeCell ref="B13:C13"/>
    <mergeCell ref="B15:C15"/>
    <mergeCell ref="B17:C17"/>
    <mergeCell ref="B18:C18"/>
    <mergeCell ref="B19:C19"/>
    <mergeCell ref="B4:C4"/>
    <mergeCell ref="F15:G15"/>
    <mergeCell ref="B16:C16"/>
    <mergeCell ref="F14:G14"/>
    <mergeCell ref="B36:C36"/>
    <mergeCell ref="B32:C32"/>
    <mergeCell ref="B33:C33"/>
    <mergeCell ref="F31:G31"/>
    <mergeCell ref="B34:C34"/>
    <mergeCell ref="F32:G32"/>
    <mergeCell ref="F36:G36"/>
    <mergeCell ref="F35:G35"/>
    <mergeCell ref="F33:G33"/>
    <mergeCell ref="F18:G18"/>
    <mergeCell ref="F23:G23"/>
    <mergeCell ref="B29:C29"/>
    <mergeCell ref="B23:C23"/>
    <mergeCell ref="B24:C24"/>
    <mergeCell ref="B35:C35"/>
    <mergeCell ref="B22:C22"/>
    <mergeCell ref="B25:C25"/>
    <mergeCell ref="F34:G34"/>
    <mergeCell ref="F16:G16"/>
    <mergeCell ref="F22:G22"/>
    <mergeCell ref="F30:G30"/>
    <mergeCell ref="B21:C21"/>
    <mergeCell ref="B28:C28"/>
    <mergeCell ref="B31:C31"/>
    <mergeCell ref="B30:C30"/>
    <mergeCell ref="F17:G17"/>
    <mergeCell ref="F19:G19"/>
  </mergeCells>
  <conditionalFormatting sqref="H42 D42 D37">
    <cfRule type="cellIs" priority="7" dxfId="75" operator="lessThan" stopIfTrue="1">
      <formula>0</formula>
    </cfRule>
  </conditionalFormatting>
  <conditionalFormatting sqref="D42 D37 H42">
    <cfRule type="cellIs" priority="6" dxfId="76" operator="greaterThan" stopIfTrue="1">
      <formula>0</formula>
    </cfRule>
  </conditionalFormatting>
  <conditionalFormatting sqref="H37">
    <cfRule type="colorScale" priority="1" dxfId="77">
      <colorScale>
        <cfvo type="num" val="0"/>
        <cfvo type="max"/>
        <color theme="0" tint="-0.1499900072813034"/>
        <color rgb="FFE04A56"/>
      </colorScale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27"/>
  <sheetViews>
    <sheetView zoomScalePageLayoutView="0" workbookViewId="0" topLeftCell="A1">
      <selection activeCell="A1" sqref="A1"/>
    </sheetView>
  </sheetViews>
  <sheetFormatPr defaultColWidth="11.140625" defaultRowHeight="15"/>
  <cols>
    <col min="1" max="1" width="14.28125" style="0" customWidth="1"/>
  </cols>
  <sheetData>
    <row r="3" ht="15">
      <c r="A3" s="5"/>
    </row>
    <row r="4" ht="15">
      <c r="A4" s="5"/>
    </row>
    <row r="5" ht="15">
      <c r="A5" s="5"/>
    </row>
    <row r="6" ht="15">
      <c r="A6" s="5"/>
    </row>
    <row r="7" ht="15">
      <c r="A7" s="5"/>
    </row>
    <row r="8" ht="15">
      <c r="A8" s="5"/>
    </row>
    <row r="9" ht="15">
      <c r="A9" s="5"/>
    </row>
    <row r="10" ht="15">
      <c r="A10" s="5"/>
    </row>
    <row r="12" ht="15">
      <c r="A12" s="5"/>
    </row>
    <row r="13" ht="15">
      <c r="A13" s="5"/>
    </row>
    <row r="14" ht="15">
      <c r="A14" s="5"/>
    </row>
    <row r="15" ht="15">
      <c r="A15" s="5"/>
    </row>
    <row r="16" ht="15">
      <c r="A16" s="5"/>
    </row>
    <row r="17" ht="15">
      <c r="A17" s="5"/>
    </row>
    <row r="18" ht="15">
      <c r="A18" s="5"/>
    </row>
    <row r="19" ht="15">
      <c r="A19" s="5"/>
    </row>
    <row r="20" ht="15">
      <c r="A20" s="5"/>
    </row>
    <row r="21" ht="15">
      <c r="A21" s="5"/>
    </row>
    <row r="22" ht="15">
      <c r="A22" s="5"/>
    </row>
    <row r="23" ht="15">
      <c r="A23" s="5"/>
    </row>
    <row r="24" ht="15">
      <c r="A24" s="5"/>
    </row>
    <row r="25" ht="15">
      <c r="A25" s="5"/>
    </row>
    <row r="26" ht="15">
      <c r="A26" s="5"/>
    </row>
    <row r="27" ht="15">
      <c r="A27" s="5"/>
    </row>
  </sheetData>
  <sheetProtection/>
  <printOptions/>
  <pageMargins left="0.75" right="0.75" top="1" bottom="1" header="0.5" footer="0.5"/>
  <pageSetup orientation="landscape" paperSize="9"/>
  <headerFooter alignWithMargins="0">
    <oddHeader>&amp;CSida &amp;P av &amp;N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E6" sqref="E6"/>
    </sheetView>
  </sheetViews>
  <sheetFormatPr defaultColWidth="11.140625" defaultRowHeight="15"/>
  <cols>
    <col min="1" max="1" width="23.140625" style="0" customWidth="1"/>
    <col min="2" max="2" width="13.7109375" style="0" customWidth="1"/>
    <col min="3" max="3" width="24.28125" style="0" customWidth="1"/>
  </cols>
  <sheetData>
    <row r="1" spans="1:3" ht="15">
      <c r="A1" s="8" t="s">
        <v>5</v>
      </c>
      <c r="C1" s="104" t="s">
        <v>19</v>
      </c>
    </row>
    <row r="2" spans="1:3" ht="15">
      <c r="A2" s="9" t="s">
        <v>10</v>
      </c>
      <c r="C2" s="97" t="s">
        <v>91</v>
      </c>
    </row>
    <row r="3" spans="1:3" ht="15">
      <c r="A3" s="8" t="s">
        <v>9</v>
      </c>
      <c r="C3" s="98" t="s">
        <v>90</v>
      </c>
    </row>
    <row r="4" spans="1:3" ht="15">
      <c r="A4" s="9" t="s">
        <v>11</v>
      </c>
      <c r="C4" s="98" t="s">
        <v>16</v>
      </c>
    </row>
    <row r="5" spans="1:3" ht="15">
      <c r="A5" s="10" t="s">
        <v>3</v>
      </c>
      <c r="C5" s="98" t="s">
        <v>48</v>
      </c>
    </row>
    <row r="6" spans="1:3" ht="15">
      <c r="A6" s="5" t="s">
        <v>4</v>
      </c>
      <c r="C6" s="98" t="s">
        <v>94</v>
      </c>
    </row>
    <row r="7" ht="15">
      <c r="C7" s="98" t="s">
        <v>81</v>
      </c>
    </row>
    <row r="8" spans="1:3" ht="15">
      <c r="A8" s="5" t="s">
        <v>42</v>
      </c>
      <c r="C8" s="100" t="s">
        <v>60</v>
      </c>
    </row>
    <row r="9" spans="1:6" ht="16.5">
      <c r="A9" s="5" t="s">
        <v>43</v>
      </c>
      <c r="B9" s="2">
        <f>SUM((B22:B24))</f>
        <v>0</v>
      </c>
      <c r="C9" s="100" t="s">
        <v>57</v>
      </c>
      <c r="F9" s="12"/>
    </row>
    <row r="10" spans="1:6" ht="15.75">
      <c r="A10" s="5" t="s">
        <v>44</v>
      </c>
      <c r="B10" s="2">
        <f>SUM(B27:B32)</f>
        <v>0</v>
      </c>
      <c r="C10" s="100" t="s">
        <v>55</v>
      </c>
      <c r="F10" s="11"/>
    </row>
    <row r="11" spans="1:6" ht="16.5">
      <c r="A11" s="5" t="s">
        <v>94</v>
      </c>
      <c r="B11" s="2">
        <f>B25</f>
        <v>0</v>
      </c>
      <c r="C11" s="100" t="s">
        <v>56</v>
      </c>
      <c r="F11" s="12"/>
    </row>
    <row r="12" spans="1:6" ht="15.75">
      <c r="A12" s="5" t="s">
        <v>14</v>
      </c>
      <c r="B12" s="2">
        <f>B26+B33</f>
        <v>0</v>
      </c>
      <c r="C12" s="100" t="s">
        <v>1</v>
      </c>
      <c r="F12" s="11"/>
    </row>
    <row r="13" spans="3:6" ht="16.5">
      <c r="C13" s="100" t="s">
        <v>59</v>
      </c>
      <c r="F13" s="12"/>
    </row>
    <row r="14" spans="1:6" ht="15.75">
      <c r="A14" s="5" t="s">
        <v>83</v>
      </c>
      <c r="B14" s="2">
        <f>SUM(B36)</f>
        <v>0</v>
      </c>
      <c r="C14" s="99" t="s">
        <v>97</v>
      </c>
      <c r="F14" s="11"/>
    </row>
    <row r="15" spans="1:6" ht="16.5">
      <c r="A15" s="5" t="s">
        <v>45</v>
      </c>
      <c r="B15" s="2">
        <f>SUM(B37)</f>
        <v>0</v>
      </c>
      <c r="C15" s="103"/>
      <c r="F15" s="12"/>
    </row>
    <row r="16" spans="1:6" ht="15.75">
      <c r="A16" s="5" t="s">
        <v>84</v>
      </c>
      <c r="B16" s="2">
        <f>SUM(B38)</f>
        <v>0</v>
      </c>
      <c r="C16" s="98" t="s">
        <v>25</v>
      </c>
      <c r="F16" s="11"/>
    </row>
    <row r="17" spans="1:6" ht="15.75">
      <c r="A17" s="5" t="s">
        <v>103</v>
      </c>
      <c r="B17" s="2">
        <f>SUM(B39)</f>
        <v>0</v>
      </c>
      <c r="C17" s="99" t="s">
        <v>83</v>
      </c>
      <c r="F17" s="11"/>
    </row>
    <row r="18" spans="1:6" ht="16.5">
      <c r="A18" s="5" t="s">
        <v>86</v>
      </c>
      <c r="B18" s="2">
        <f>SUM(B40:B43)</f>
        <v>0</v>
      </c>
      <c r="C18" s="98" t="s">
        <v>47</v>
      </c>
      <c r="F18" s="12"/>
    </row>
    <row r="19" spans="1:6" ht="15.75">
      <c r="A19" s="5" t="s">
        <v>46</v>
      </c>
      <c r="B19" s="2">
        <f>B44</f>
        <v>0</v>
      </c>
      <c r="C19" s="99" t="s">
        <v>84</v>
      </c>
      <c r="F19" s="11"/>
    </row>
    <row r="20" spans="1:6" ht="15.75">
      <c r="A20" s="104" t="s">
        <v>98</v>
      </c>
      <c r="B20" s="6" t="s">
        <v>18</v>
      </c>
      <c r="C20" s="99" t="s">
        <v>85</v>
      </c>
      <c r="F20" s="11"/>
    </row>
    <row r="21" spans="1:6" ht="15.75">
      <c r="A21" s="97" t="s">
        <v>91</v>
      </c>
      <c r="C21" s="99" t="s">
        <v>26</v>
      </c>
      <c r="F21" s="11"/>
    </row>
    <row r="22" spans="1:6" ht="15.75">
      <c r="A22" s="98" t="s">
        <v>90</v>
      </c>
      <c r="B22" s="2">
        <f>SUMIF('Bokföring 1'!B5:B40,"Bidrag från Sveriges Elevkårer",'Bokföring 1'!G5:G40)+SUMIF('Bokföring 2'!B5:B40,"Bidrag från Sveriges Elevkårer",'Bokföring 2'!G5:G40)+SUMIF('Bokföring 3'!B5:B40,"Bidrag från Sveriges Elevkårer",'Bokföring 3'!G5:G40)+SUMIF('Bokföring 4'!B5:B40,"Bidrag från Sveriges Elevkårer",'Bokföring 4'!G5:G40)+SUMIF('Bokföring 5'!B5:B40,"Bidrag från Sveriges Elevkårer",'Bokföring 5'!G5:G40)+SUMIF('Bokföring 6'!B5:B40,"Bidrag från Sveriges Elevkårer",'Bokföring 6'!G5:G40)+SUMIF('Bokföring 7'!B5:B40,"Bidrag från Sveriges Elevkårer",'Bokföring 7'!G5:G40)+SUMIF('Bokföring 8'!B5:B40,"Bidrag från Sveriges Elevkårer",'Bokföring 8'!G5:G40)+SUMIF('Bokföring 9'!B5:B40,"Bidrag från Sveriges Elevkårer",'Bokföring 9'!G5:G40)+SUMIF('Bokföring 10'!B5:B40,"Bidrag från Sveriges Elevkårer",'Bokföring 10'!G5:G40)</f>
        <v>0</v>
      </c>
      <c r="C22" s="99" t="s">
        <v>27</v>
      </c>
      <c r="F22" s="11"/>
    </row>
    <row r="23" spans="1:6" ht="15.75">
      <c r="A23" s="98" t="s">
        <v>16</v>
      </c>
      <c r="B23" s="2">
        <f>SUMIF('Bokföring 1'!B5:B40,"Bidrag från skolan",'Bokföring 1'!G5:G40)+SUMIF('Bokföring 2'!B5:B40,"Bidrag från skolan",'Bokföring 2'!G5:G40)+SUMIF('Bokföring 3'!B5:B40,"Bidrag från skolan",'Bokföring 3'!G5:G40)+SUMIF('Bokföring 4'!B5:B40,"Bidrag från skolan",'Bokföring 4'!G5:G40)+SUMIF('Bokföring 5'!B5:B40,"Bidrag från skolan",'Bokföring 5'!G5:G40)+SUMIF('Bokföring 6'!B5:B40,"Bidrag från skolan",'Bokföring 6'!G5:G40)+SUMIF('Bokföring 7'!B5:B40,"Bidrag från skolan",'Bokföring 7'!G5:G40)+SUMIF('Bokföring 8'!B5:B40,"Bidrag från skolan",'Bokföring 8'!G5:G40)+SUMIF('Bokföring 9'!B5:B40,"Bidrag från skolan",'Bokföring 9'!G5:G40)+SUMIF('Bokföring 10'!B5:B40,"Bidrag från skolan",'Bokföring 10'!G5:G40)</f>
        <v>0</v>
      </c>
      <c r="C23" s="99" t="s">
        <v>100</v>
      </c>
      <c r="F23" s="13"/>
    </row>
    <row r="24" spans="1:3" ht="15">
      <c r="A24" s="98" t="s">
        <v>49</v>
      </c>
      <c r="B24" s="2">
        <f>SUMIF('Bokföring 1'!B5:B40,"Övriga bidrag",'Bokföring 1'!G5:G40)+SUMIF('Bokföring 2'!B5:B40,"Övriga bidrag",'Bokföring 2'!G5:G40)+SUMIF('Bokföring 3'!B5:B40,"Övriga bidrag",'Bokföring 3'!G5:G40)+SUMIF('Bokföring 4'!B5:B40,"Övriga bidrag",'Bokföring 4'!G5:G40)+SUMIF('Bokföring 5'!B5:B40,"Övriga bidrag",'Bokföring 5'!G5:G40)+SUMIF('Bokföring 6'!B5:B40,"Övriga bidrag",'Bokföring 6'!G5:G40)+SUMIF('Bokföring 7'!B5:B40,"Övriga bidrag",'Bokföring 7'!G5:G40)+SUMIF('Bokföring 8'!B5:B40,"Övriga bidrag",'Bokföring 8'!G5:G40)+SUMIF('Bokföring 9'!B5:B40,"Övriga bidrag",'Bokföring 9'!G5:G40)+SUMIF('Bokföring 10'!B5:B40,"Övriga bidrag",'Bokföring 10'!G5:G40)</f>
        <v>0</v>
      </c>
      <c r="C24" s="99" t="s">
        <v>28</v>
      </c>
    </row>
    <row r="25" spans="1:3" ht="15">
      <c r="A25" s="98" t="s">
        <v>94</v>
      </c>
      <c r="B25" s="2">
        <f>SUMIF('Bokföring 1'!B5:B40,"Medlemsavgift/Medlemskort",'Bokföring 1'!G5:G40)+SUMIF('Bokföring 2'!B5:B40,"Medlemsavgift/Medlemskort",'Bokföring 2'!G5:G40)+SUMIF('Bokföring 3'!B5:B40,"Medlemsavgift/Medlemskort",'Bokföring 3'!G5:G40)+SUMIF('Bokföring 4'!B5:B40,"Medlemsavgift/Medlemskort",'Bokföring 4'!G5:G40)+SUMIF('Bokföring 5'!B5:B40,"Medlemsavgift/Medlemskort",'Bokföring 5'!G5:G40)+SUMIF('Bokföring 6'!B5:B40,"Medlemsavgift/Medlemskort",'Bokföring 6'!G5:G40)+SUMIF('Bokföring 7'!B5:B40,"Medlemsavgift/Medlemskort",'Bokföring 7'!G5:G40)+SUMIF('Bokföring 8'!B5:B40,"Medlemsavgift/Medlemskort",'Bokföring 8'!G5:G40)+SUMIF('Bokföring 9'!B5:B40,"Medlemsavgift/Medlemskort",'Bokföring 9'!G5:G40)+SUMIF('Bokföring 10'!B5:B40,"Medlemsavgift/Medlemskort",'Bokföring 10'!G5:G40)</f>
        <v>0</v>
      </c>
      <c r="C25" s="102" t="s">
        <v>29</v>
      </c>
    </row>
    <row r="26" spans="1:2" ht="15">
      <c r="A26" s="98" t="s">
        <v>48</v>
      </c>
      <c r="B26" s="2">
        <f>SUMIF('Bokföring 1'!B5:B40,"Sponsring",'Bokföring 1'!G5:G40)+SUMIF('Bokföring 2'!B5:B40,"Sponsring",'Bokföring 2'!G5:G40)+SUMIF('Bokföring 3'!B5:B40,"Sponsring",'Bokföring 3'!G5:G40)+SUMIF('Bokföring 4'!B5:B40,"Sponsring",'Bokföring 4'!G5:G40)+SUMIF('Bokföring 5'!B5:B40,"Sponsring",'Bokföring 5'!G5:G40)+SUMIF('Bokföring 6'!B5:B40,"Sponsring",'Bokföring 6'!G5:G40)+SUMIF('Bokföring 7'!B5:B40,"Sponsring",'Bokföring 7'!G5:G40)+SUMIF('Bokföring 8'!B5:B40,"Sponsring",'Bokföring 8'!G5:G40)+SUMIF('Bokföring 9'!B5:B40,"Sponsring",'Bokföring 9'!G5:G40)+SUMIF('Bokföring 10'!B5:B40,"Sponsring",'Bokföring 10'!G5:G40)</f>
        <v>0</v>
      </c>
    </row>
    <row r="27" spans="1:7" ht="15">
      <c r="A27" s="100" t="s">
        <v>60</v>
      </c>
      <c r="B27" s="2">
        <f>SUMIF('Bokföring 1'!B5:B40,"Biljettintäkter",'Bokföring 1'!G5:G40)+SUMIF('Bokföring 2'!B5:B40,"Biljettintäkter",'Bokföring 2'!G5:G40)+SUMIF('Bokföring 3'!B5:B40,"Biljettintäkter",'Bokföring 3'!G5:G40)+SUMIF('Bokföring 4'!B5:B40,"Biljettintäkter",'Bokföring 4'!G5:G40)+SUMIF('Bokföring 5'!B5:B40,"Biljettintäkter",'Bokföring 5'!G5:G40)+SUMIF('Bokföring 6'!B5:B40,"Biljettintäkter",'Bokföring 6'!G5:G40)+SUMIF('Bokföring 7'!B5:B40,"Biljettintäkter",'Bokföring 7'!G5:G40)+SUMIF('Bokföring 8'!B5:B40,"Biljettintäkter",'Bokföring 8'!G5:G40)+SUMIF('Bokföring 9'!B5:B40,"Biljettintäkter",'Bokföring 9'!G5:G40)+SUMIF('Bokföring 10'!B5:B40,"Biljettintäkter",'Bokföring 10'!G5:G40)</f>
        <v>0</v>
      </c>
      <c r="G27" s="5"/>
    </row>
    <row r="28" spans="1:7" ht="15">
      <c r="A28" s="100" t="s">
        <v>57</v>
      </c>
      <c r="B28" s="2">
        <f>SUMIF('Bokföring 1'!B5:B40,"Skolkläder",'Bokföring 1'!G5:G40)+SUMIF('Bokföring 2'!B5:B40,"Skolkläder",'Bokföring 2'!G5:G40)+SUMIF('Bokföring 3'!B5:B40,"Skolkläder",'Bokföring 3'!G5:G40)+SUMIF('Bokföring 4'!B5:B40,"Skolkläder",'Bokföring 4'!G5:G40)+SUMIF('Bokföring 5'!B5:B40,"Skolkläder",'Bokföring 5'!G5:G40)+SUMIF('Bokföring 6'!B5:B40,"Skolkläder",'Bokföring 6'!G5:G40)+SUMIF('Bokföring 7'!B5:B40,"Skolkläder",'Bokföring 7'!G5:G40)+SUMIF('Bokföring 8'!B5:B40,"Skolkläder",'Bokföring 8'!G5:G40)+SUMIF('Bokföring 9'!B5:B40,"Skolkläder",'Bokföring 9'!G5:G40)+SUMIF('Bokföring 10'!B5:B40,"Skolkläder",'Bokföring 10'!G5:G40)</f>
        <v>0</v>
      </c>
      <c r="G28" s="5"/>
    </row>
    <row r="29" spans="1:7" ht="15">
      <c r="A29" s="100" t="s">
        <v>55</v>
      </c>
      <c r="B29" s="2">
        <f>SUMIF('Bokföring 1'!B5:B40,"Skolmaterial",'Bokföring 1'!G5:G40)+SUMIF('Bokföring 2'!B5:B40,"Skolmaterial",'Bokföring 2'!G5:G40)+SUMIF('Bokföring 3'!B5:B40,"Skolmaterial",'Bokföring 3'!G5:G40)+SUMIF('Bokföring 4'!B5:B40,"Skolmaterial",'Bokföring 4'!G5:G40)+SUMIF('Bokföring 5'!B5:B40,"Skolmaterial",'Bokföring 5'!G5:G40)+SUMIF('Bokföring 6'!B5:B40,"Skolmaterial",'Bokföring 6'!G5:G40)+SUMIF('Bokföring 7'!B5:B40,"Skolmaterial",'Bokföring 7'!G5:G40)+SUMIF('Bokföring 8'!B5:B40,"Skolmaterial",'Bokföring 8'!G5:G40)+SUMIF('Bokföring 9'!B5:B40,"Skolmaterial",'Bokföring 9'!G5:G40)+SUMIF('Bokföring 10'!B5:B40,"Skolmaterial",'Bokföring 10'!G5:G40)</f>
        <v>0</v>
      </c>
      <c r="G29" s="5"/>
    </row>
    <row r="30" spans="1:7" ht="15">
      <c r="A30" s="100" t="s">
        <v>56</v>
      </c>
      <c r="B30" s="2">
        <f>SUMIF('Bokföring 1'!B5:B40,"Studentartiklar",'Bokföring 1'!G5:G40)+SUMIF('Bokföring 2'!B5:B40,"Studentartiklar",'Bokföring 2'!G5:G40)+SUMIF('Bokföring 3'!B5:B40,"Studentartiklar",'Bokföring 3'!G5:G40)+SUMIF('Bokföring 4'!B5:B40,"Studentartiklar",'Bokföring 4'!G5:G40)+SUMIF('Bokföring 5'!B5:B40,"Studentartiklar",'Bokföring 5'!G5:G40)+SUMIF('Bokföring 6'!B5:B40,"Studentartiklar",'Bokföring 6'!G5:G40)+SUMIF('Bokföring 7'!B5:B40,"Studentartiklar",'Bokföring 7'!G5:G40)+SUMIF('Bokföring 8'!B5:B40,"Studentartiklar",'Bokföring 8'!G5:G40)+SUMIF('Bokföring 9'!B5:B40,"Studentartiklar",'Bokföring 9'!G5:G40)+SUMIF('Bokföring 10'!B5:B40,"Studentartiklar",'Bokföring 10'!G5:G40)</f>
        <v>0</v>
      </c>
      <c r="G30" s="5"/>
    </row>
    <row r="31" spans="1:7" ht="15">
      <c r="A31" s="100" t="s">
        <v>58</v>
      </c>
      <c r="B31" s="2">
        <f>SUMIF('Bokföring 1'!B5:B40,"Fotokataloger",'Bokföring 1'!G5:G40)+SUMIF('Bokföring 2'!B5:B40,"Fotokataloger",'Bokföring 2'!G5:G40)+SUMIF('Bokföring 3'!B5:B40,"Fotokataloger",'Bokföring 3'!G5:G40)+SUMIF('Bokföring 4'!B5:B40,"Fotokataloger",'Bokföring 4'!G5:G40)+SUMIF('Bokföring 5'!B5:B40,"Fotokataloger",'Bokföring 5'!G5:G40)+SUMIF('Bokföring 6'!B5:B40,"Fotokataloger",'Bokföring 6'!G5:G40)+SUMIF('Bokföring 7'!B5:B40,"Fotokataloger",'Bokföring 7'!G5:G40)+SUMIF('Bokföring 8'!B5:B40,"Fotokataloger",'Bokföring 8'!G5:G40)+SUMIF('Bokföring 9'!B5:B40,"Fotokataloger",'Bokföring 9'!G5:G40)+SUMIF('Bokföring 10'!B5:B40,"Fotokataloger",'Bokföring 10'!G5:G40)</f>
        <v>0</v>
      </c>
      <c r="G31" s="5"/>
    </row>
    <row r="32" spans="1:2" ht="15">
      <c r="A32" s="100" t="s">
        <v>59</v>
      </c>
      <c r="B32" s="2">
        <f>SUMIF('Bokföring 1'!B5:B40,"Övrig försäljning",'Bokföring 1'!G5:G40)+SUMIF('Bokföring 2'!B5:B40,"Övrig försäljning",'Bokföring 2'!G5:G40)+SUMIF('Bokföring 3'!B5:B40,"Övrig försäljning",'Bokföring 3'!G5:G40)+SUMIF('Bokföring 4'!B5:B40,"Övrig försäljning",'Bokföring 4'!G5:G40)+SUMIF('Bokföring 5'!B5:B40,"Övrig försäljning",'Bokföring 5'!G5:G40)+SUMIF('Bokföring 6'!B5:B40,"Övrig försäljning",'Bokföring 6'!G5:G40)+SUMIF('Bokföring 7'!B5:B40,"Övrig försäljning",'Bokföring 7'!G5:G40)+SUMIF('Bokföring 8'!B5:B40,"Övrig försäljning",'Bokföring 8'!G5:G40)+SUMIF('Bokföring 9'!B5:B40,"Övrig försäljning",'Bokföring 9'!G5:G40)+SUMIF('Bokföring 10'!B5:B40,"Övrig försäljning",'Bokföring 10'!G5:G40)</f>
        <v>0</v>
      </c>
    </row>
    <row r="33" spans="1:7" ht="15">
      <c r="A33" s="99" t="s">
        <v>97</v>
      </c>
      <c r="B33" s="2">
        <f>SUMIF('Bokföring 1'!B5:B40,"Intäkt från avtal",'Bokföring 1'!G5:G40)+SUMIF('Bokföring 2'!B5:B40,"Intäkt från avtal",'Bokföring 2'!G5:G40)+SUMIF('Bokföring 3'!B5:B40,"Intäkt från avtal",'Bokföring 3'!G5:G40)+SUMIF('Bokföring 4'!B5:B40,"Intäkt från avtal",'Bokföring 4'!G5:G40)+SUMIF('Bokföring 5'!B5:B40,"Intäkt från avtal",'Bokföring 5'!G5:G40)+SUMIF('Bokföring 6'!B5:B40,"Intäkt från avtal",'Bokföring 6'!G5:G40)+SUMIF('Bokföring 7'!B5:B40,"Intäkt från avtal",'Bokföring 7'!G5:G40)+SUMIF('Bokföring 8'!B5:B40,"Intäkt från avtal",'Bokföring 8'!G5:G40)+SUMIF('Bokföring 9'!B5:B40,"Intäkt från avtal",'Bokföring 9'!G5:G40)+SUMIF('Bokföring 10'!B5:B40,"Intäkt från avtal",'Bokföring 10'!G5:G40)</f>
        <v>0</v>
      </c>
      <c r="G33" s="5"/>
    </row>
    <row r="34" ht="15">
      <c r="G34" s="5"/>
    </row>
    <row r="35" spans="1:7" ht="15">
      <c r="A35" s="98" t="s">
        <v>25</v>
      </c>
      <c r="B35" s="2"/>
      <c r="G35" s="5"/>
    </row>
    <row r="36" spans="1:7" ht="15">
      <c r="A36" s="99" t="s">
        <v>83</v>
      </c>
      <c r="B36" s="2">
        <f>SUMIF('Bokföring 1'!B5:B40,"Event",'Bokföring 1'!G5:G40)+SUMIF('Bokföring 2'!B5:B40,"Event",'Bokföring 2'!G5:G40)+SUMIF('Bokföring 3'!B5:B40,"Event",'Bokföring 3'!G5:G40)+SUMIF('Bokföring 4'!B5:B40,"Event",'Bokföring 4'!G5:G40)+SUMIF('Bokföring 5'!B5:B40,"Event",'Bokföring 5'!G5:G40)+SUMIF('Bokföring 6'!B5:B40,"Event",'Bokföring 6'!G5:G40)+SUMIF('Bokföring 7'!B5:B40,"Event",'Bokföring 7'!G5:G40)+SUMIF('Bokföring 8'!B5:B40,"Event",'Bokföring 8'!G5:G40)+SUMIF('Bokföring 9'!B5:B40,"Event",'Bokföring 9'!G5:G40)+SUMIF('Bokföring 10'!B5:B40,"Event",'Bokföring 10'!G5:G40)</f>
        <v>0</v>
      </c>
      <c r="G36" s="5"/>
    </row>
    <row r="37" spans="1:2" ht="15">
      <c r="A37" s="98" t="s">
        <v>47</v>
      </c>
      <c r="B37" s="2">
        <f>SUMIF('Bokföring 1'!B5:B40,"Service",'Bokföring 1'!G5:G40)+SUMIF('Bokföring 2'!B5:B40,"Service",'Bokföring 2'!G5:G40)+SUMIF('Bokföring 3'!B5:B40,"Service",'Bokföring 3'!G5:G40)+SUMIF('Bokföring 4'!B5:B40,"Service",'Bokföring 4'!G5:G40)+SUMIF('Bokföring 5'!B5:B40,"Service",'Bokföring 5'!G5:G40)+SUMIF('Bokföring 6'!B5:B40,"Service",'Bokföring 6'!G5:G40)+SUMIF('Bokföring 7'!B5:B40,"Service",'Bokföring 7'!G5:G40)+SUMIF('Bokföring 8'!B5:B40,"Service",'Bokföring 8'!G5:G40)+SUMIF('Bokföring 9'!B5:B40,"Service",'Bokföring 9'!G5:G40)+SUMIF('Bokföring 10'!B5:B40,"Service",'Bokföring 10'!G5:G40)</f>
        <v>0</v>
      </c>
    </row>
    <row r="38" spans="1:2" ht="15">
      <c r="A38" s="99" t="s">
        <v>84</v>
      </c>
      <c r="B38" s="2">
        <f>SUMIF('Bokföring 1'!B5:B40,"Lobbying",'Bokföring 1'!G5:G40)+SUMIF('Bokföring 2'!B5:B40,"Lobbying",'Bokföring 2'!G5:G40)+SUMIF('Bokföring 3'!B5:B40,"Lobbying",'Bokföring 3'!G5:G40)+SUMIF('Bokföring 4'!B5:B40,"Lobbying",'Bokföring 4'!G5:G40)+SUMIF('Bokföring 5'!B5:B40,"Lobbying",'Bokföring 5'!G5:G40)+SUMIF('Bokföring 6'!B5:B40,"Lobbying",'Bokföring 6'!G5:G40)+SUMIF('Bokföring 7'!B5:B40,"Lobbying",'Bokföring 7'!G5:G40)+SUMIF('Bokföring 8'!B5:B40,"Lobbying",'Bokföring 8'!G5:G40)+SUMIF('Bokföring 9'!B5:B40,"Lobbying",'Bokföring 9'!G5:G40)+SUMIF('Bokföring 10'!B5:B40,"Lobbying",'Bokföring 10'!G5:G40)</f>
        <v>0</v>
      </c>
    </row>
    <row r="39" spans="1:2" ht="15">
      <c r="A39" s="99" t="s">
        <v>85</v>
      </c>
      <c r="B39" s="2">
        <f>SUMIF('Bokföring 1'!B5:B40,"Bildning",'Bokföring 1'!G5:G40)+SUMIF('Bokföring 2'!B5:B40,"Bildning",'Bokföring 2'!G5:G40)+SUMIF('Bokföring 3'!B5:B40,"Bildning",'Bokföring 3'!G5:G40)+SUMIF('Bokföring 4'!B5:B40,"Bildning",'Bokföring 4'!G5:G40)+SUMIF('Bokföring 5'!B5:B40,"Bildning",'Bokföring 5'!G5:G40)+SUMIF('Bokföring 6'!B5:B40,"Bildning",'Bokföring 6'!G5:G40)+SUMIF('Bokföring 7'!B5:B40,"Bildning",'Bokföring 7'!G5:G40)+SUMIF('Bokföring 8'!B5:B40,"Bildning",'Bokföring 8'!G5:G40)+SUMIF('Bokföring 9'!B5:B40,"Bildning",'Bokföring 9'!G5:G40)+SUMIF('Bokföring 10'!B5:B40,"Bildning",'Bokföring 10'!G5:G40)</f>
        <v>0</v>
      </c>
    </row>
    <row r="40" spans="1:2" ht="15">
      <c r="A40" s="99" t="s">
        <v>100</v>
      </c>
      <c r="B40" s="2">
        <f>SUMIF('Bokföring 1'!B5:B40,"Föreningsbidrag",'Bokföring 1'!G5:G40)+SUMIF('Bokföring 2'!B5:B40,"Föreningsbidrag",'Bokföring 2'!G5:G40)+SUMIF('Bokföring 3'!B5:B40,"Föreningsbidrag",'Bokföring 3'!G5:G40)+SUMIF('Bokföring 4'!B5:B40,"Föreningsbidrag",'Bokföring 4'!G5:G40)+SUMIF('Bokföring 5'!B5:B40,"Föreningsbidrag",'Bokföring 5'!G5:G40)+SUMIF('Bokföring 6'!B5:B40,"Föreningsbidrag",'Bokföring 6'!G5:G40)+SUMIF('Bokföring 7'!B5:B40,"Föreningsbidrag",'Bokföring 7'!G5:G40)+SUMIF('Bokföring 8'!B5:B40,"Föreningsbidrag",'Bokföring 8'!G5:G40)+SUMIF('Bokföring 9'!B5:B40,"Föreningsbidrag",'Bokföring 9'!G5:G40)+SUMIF('Bokföring 10'!B5:B40,"Föreningsbidrag",'Bokföring 10'!G5:G40)</f>
        <v>0</v>
      </c>
    </row>
    <row r="41" spans="1:2" ht="15">
      <c r="A41" s="99" t="s">
        <v>26</v>
      </c>
      <c r="B41" s="2">
        <f>SUMIF('Bokföring 1'!B5:B40,"Lokalkostnader",'Bokföring 1'!G5:G40)+SUMIF('Bokföring 2'!B5:B40,"Lokalkostnader",'Bokföring 2'!G5:G40)+SUMIF('Bokföring 3'!B5:B40,"Lokalkostnader",'Bokföring 3'!G5:G40)+SUMIF('Bokföring 4'!B5:B40,"Lokalkostnader",'Bokföring 4'!G5:G40)+SUMIF('Bokföring 5'!B5:B40,"Lokalkostnader",'Bokföring 5'!G5:G40)+SUMIF('Bokföring 6'!B5:B40,"Lokalkostnader",'Bokföring 6'!G5:G40)+SUMIF('Bokföring 7'!B5:B40,"Lokalkostnader",'Bokföring 7'!G5:G40)+SUMIF('Bokföring 8'!B5:B40,"Lokalkostnader",'Bokföring 8'!G5:G40)+SUMIF('Bokföring 9'!B5:B40,"Lokalkostnader",'Bokföring 9'!G5:G40)+SUMIF('Bokföring 10'!B5:B40,"Lokalkostnader",'Bokföring 10'!G5:G40)</f>
        <v>0</v>
      </c>
    </row>
    <row r="42" spans="1:2" ht="15">
      <c r="A42" s="99" t="s">
        <v>27</v>
      </c>
      <c r="B42" s="2">
        <f>SUMIF('Bokföring 1'!B5:B40,"Kontorsmaterial",'Bokföring 1'!G5:G40)+SUMIF('Bokföring 2'!B5:B40,"Kontorsmaterial",'Bokföring 2'!G5:G40)+SUMIF('Bokföring 3'!B5:B40,"Kontorsmaterial",'Bokföring 3'!G5:G40)+SUMIF('Bokföring 4'!B5:B40,"Kontorsmaterial",'Bokföring 4'!G5:G40)+SUMIF('Bokföring 5'!B5:B40,"Kontorsmaterial",'Bokföring 5'!G5:G40)+SUMIF('Bokföring 6'!B5:B40,"Kontorsmaterial",'Bokföring 6'!G5:G40)+SUMIF('Bokföring 7'!B5:B40,"Kontorsmaterial",'Bokföring 7'!G5:G40)+SUMIF('Bokföring 8'!B5:B40,"Kontorsmaterial",'Bokföring 8'!G5:G40)+SUMIF('Bokföring 9'!B5:B40,"Kontorsmaterial",'Bokföring 9'!G5:G40)+SUMIF('Bokföring 10'!B5:B40,"Kontorsmaterial",'Bokföring 10'!G5:G40)</f>
        <v>0</v>
      </c>
    </row>
    <row r="43" spans="1:2" ht="15">
      <c r="A43" s="99" t="s">
        <v>28</v>
      </c>
      <c r="B43" s="2">
        <f>SUMIF('Bokföring 1'!B5:B40,"Resor",'Bokföring 1'!G5:G40)+SUMIF('Bokföring 2'!B5:B40,"Resor",'Bokföring 2'!G5:G40)+SUMIF('Bokföring 3'!B5:B40,"Resor",'Bokföring 3'!G5:G40)+SUMIF('Bokföring 4'!B5:B40,"Resor",'Bokföring 4'!G5:G40)+SUMIF('Bokföring 5'!B5:B40,"Resor",'Bokföring 5'!G5:G40)+SUMIF('Bokföring 6'!B5:B40,"Resor",'Bokföring 6'!G5:G40)+SUMIF('Bokföring 7'!B5:B40,"Resor",'Bokföring 7'!G5:G40)+SUMIF('Bokföring 8'!B5:B40,"Resor",'Bokföring 8'!G5:G40)+SUMIF('Bokföring 9'!B5:B40,"Resor",'Bokföring 9'!G5:G40)+SUMIF('Bokföring 10'!B5:B40,"Resor",'Bokföring 10'!G5:G40)</f>
        <v>0</v>
      </c>
    </row>
    <row r="44" spans="1:2" ht="15">
      <c r="A44" s="102" t="s">
        <v>29</v>
      </c>
      <c r="B44" s="2">
        <f>SUMIF('Bokföring 1'!B5:B40,"Övriga utgifter",'Bokföring 1'!G5:G40)+SUMIF('Bokföring 2'!B5:B40,"Övriga utgifter",'Bokföring 2'!G5:G40)+SUMIF('Bokföring 3'!B5:B40,"Övriga utgifter",'Bokföring 3'!G5:G40)+SUMIF('Bokföring 4'!B5:B40,"Övriga utgifter",'Bokföring 4'!G5:G40)+SUMIF('Bokföring 5'!B5:B40,"Övriga utgifter",'Bokföring 5'!G5:G40)+SUMIF('Bokföring 6'!B5:B40,"Övriga utgifter",'Bokföring 6'!G5:G40)+SUMIF('Bokföring 7'!B5:B40,"Övriga utgifter",'Bokföring 7'!G5:G40)+SUMIF('Bokföring 8'!B5:B40,"Övriga utgifter",'Bokföring 8'!G5:G40)+SUMIF('Bokföring 9'!B5:B40,"Övriga utgifter",'Bokföring 9'!G5:G40)+SUMIF('Bokföring 10'!B5:B40,"Övriga utgifter",'Bokföring 10'!G5:G40)</f>
        <v>0</v>
      </c>
    </row>
    <row r="45" ht="15">
      <c r="A45" s="3"/>
    </row>
    <row r="46" ht="15">
      <c r="A46" s="101"/>
    </row>
    <row r="47" ht="15">
      <c r="A47" s="101"/>
    </row>
    <row r="48" ht="15">
      <c r="A48" s="101"/>
    </row>
    <row r="54" ht="15.75">
      <c r="A54" s="14" t="s">
        <v>30</v>
      </c>
    </row>
    <row r="55" ht="16.5">
      <c r="A55" s="12" t="s">
        <v>31</v>
      </c>
    </row>
    <row r="56" ht="15.75">
      <c r="A56" s="11" t="s">
        <v>32</v>
      </c>
    </row>
    <row r="57" ht="15.75">
      <c r="A57" s="11" t="s">
        <v>33</v>
      </c>
    </row>
    <row r="58" ht="15.75">
      <c r="A58" s="11" t="s">
        <v>34</v>
      </c>
    </row>
    <row r="59" ht="15.75">
      <c r="A59" s="11" t="s">
        <v>35</v>
      </c>
    </row>
    <row r="60" ht="16.5">
      <c r="A60" s="12" t="s">
        <v>95</v>
      </c>
    </row>
    <row r="61" ht="16.5">
      <c r="A61" s="12" t="s">
        <v>36</v>
      </c>
    </row>
    <row r="62" ht="15.75">
      <c r="A62" s="11" t="s">
        <v>50</v>
      </c>
    </row>
    <row r="63" ht="15.75">
      <c r="A63" s="11" t="s">
        <v>51</v>
      </c>
    </row>
    <row r="64" ht="15.75">
      <c r="A64" s="11" t="s">
        <v>52</v>
      </c>
    </row>
    <row r="65" ht="15.75">
      <c r="A65" s="11" t="s">
        <v>53</v>
      </c>
    </row>
    <row r="66" ht="15.75">
      <c r="A66" s="11" t="s">
        <v>54</v>
      </c>
    </row>
    <row r="67" ht="16.5">
      <c r="A67" s="12" t="s">
        <v>37</v>
      </c>
    </row>
    <row r="68" ht="15.75">
      <c r="A68" s="11" t="s">
        <v>38</v>
      </c>
    </row>
    <row r="69" ht="15.75">
      <c r="A69" s="11" t="s">
        <v>39</v>
      </c>
    </row>
    <row r="70" ht="15.75">
      <c r="A70" s="13"/>
    </row>
    <row r="71" ht="15.75">
      <c r="A71" s="13"/>
    </row>
    <row r="72" ht="15.75">
      <c r="A72" s="14" t="s">
        <v>40</v>
      </c>
    </row>
    <row r="73" ht="16.5">
      <c r="A73" s="12" t="s">
        <v>61</v>
      </c>
    </row>
    <row r="74" ht="15.75">
      <c r="A74" s="11" t="s">
        <v>93</v>
      </c>
    </row>
    <row r="75" ht="16.5">
      <c r="A75" s="12" t="s">
        <v>62</v>
      </c>
    </row>
    <row r="76" ht="15.75">
      <c r="A76" s="11" t="s">
        <v>96</v>
      </c>
    </row>
    <row r="77" ht="16.5">
      <c r="A77" s="12" t="s">
        <v>63</v>
      </c>
    </row>
    <row r="78" ht="15.75">
      <c r="A78" s="11" t="s">
        <v>64</v>
      </c>
    </row>
    <row r="79" ht="16.5">
      <c r="A79" s="12" t="s">
        <v>65</v>
      </c>
    </row>
    <row r="80" ht="15.75">
      <c r="A80" s="11" t="s">
        <v>12</v>
      </c>
    </row>
    <row r="81" ht="15.75">
      <c r="A81" s="11" t="s">
        <v>101</v>
      </c>
    </row>
    <row r="82" ht="16.5">
      <c r="A82" s="12" t="s">
        <v>13</v>
      </c>
    </row>
    <row r="83" ht="15.75">
      <c r="A83" s="11" t="s">
        <v>22</v>
      </c>
    </row>
    <row r="84" ht="15.75">
      <c r="A84" s="11" t="s">
        <v>23</v>
      </c>
    </row>
    <row r="85" ht="15.75">
      <c r="A85" s="11" t="s">
        <v>24</v>
      </c>
    </row>
    <row r="86" ht="15.75">
      <c r="A86" s="11" t="s">
        <v>99</v>
      </c>
    </row>
    <row r="87" ht="15.75">
      <c r="A87" s="11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5"/>
  <sheetViews>
    <sheetView zoomScale="90" zoomScaleNormal="90" zoomScalePageLayoutView="0" workbookViewId="0" topLeftCell="A1">
      <selection activeCell="G40" sqref="G40"/>
    </sheetView>
  </sheetViews>
  <sheetFormatPr defaultColWidth="11.140625" defaultRowHeight="15"/>
  <cols>
    <col min="1" max="1" width="2.7109375" style="0" customWidth="1"/>
    <col min="2" max="2" width="23.7109375" style="0" customWidth="1"/>
    <col min="3" max="3" width="10.7109375" style="0" customWidth="1"/>
    <col min="4" max="4" width="11.421875" style="0" customWidth="1"/>
    <col min="5" max="5" width="3.7109375" style="0" customWidth="1"/>
    <col min="6" max="6" width="10.7109375" style="0" customWidth="1"/>
    <col min="7" max="7" width="10.7109375" style="148" customWidth="1"/>
    <col min="8" max="8" width="2.7109375" style="0" customWidth="1"/>
  </cols>
  <sheetData>
    <row r="1" ht="15" customHeight="1" thickBot="1"/>
    <row r="2" spans="2:7" ht="28.5" customHeight="1" thickBot="1">
      <c r="B2" s="205" t="s">
        <v>73</v>
      </c>
      <c r="C2" s="206"/>
      <c r="D2" s="206"/>
      <c r="E2" s="206"/>
      <c r="F2" s="206"/>
      <c r="G2" s="207"/>
    </row>
    <row r="3" spans="2:7" ht="15" customHeight="1" thickBot="1">
      <c r="B3" s="18"/>
      <c r="C3" s="18"/>
      <c r="D3" s="18"/>
      <c r="E3" s="17"/>
      <c r="F3" s="18"/>
      <c r="G3" s="149"/>
    </row>
    <row r="4" spans="2:7" ht="15.75" thickBot="1">
      <c r="B4" s="30" t="s">
        <v>68</v>
      </c>
      <c r="C4" s="31" t="s">
        <v>69</v>
      </c>
      <c r="D4" s="32" t="s">
        <v>70</v>
      </c>
      <c r="E4" s="33"/>
      <c r="F4" s="143" t="s">
        <v>71</v>
      </c>
      <c r="G4" s="150" t="s">
        <v>72</v>
      </c>
    </row>
    <row r="5" spans="2:7" ht="15">
      <c r="B5" s="23"/>
      <c r="C5" s="24"/>
      <c r="D5" s="115">
        <v>1</v>
      </c>
      <c r="F5" s="145"/>
      <c r="G5" s="151"/>
    </row>
    <row r="6" spans="2:7" ht="15">
      <c r="B6" s="25"/>
      <c r="C6" s="26"/>
      <c r="D6" s="116">
        <v>2</v>
      </c>
      <c r="F6" s="146"/>
      <c r="G6" s="152"/>
    </row>
    <row r="7" spans="2:7" ht="15">
      <c r="B7" s="25"/>
      <c r="C7" s="26"/>
      <c r="D7" s="116">
        <v>3</v>
      </c>
      <c r="F7" s="25"/>
      <c r="G7" s="152"/>
    </row>
    <row r="8" spans="2:7" ht="15">
      <c r="B8" s="25"/>
      <c r="C8" s="26"/>
      <c r="D8" s="116">
        <v>4</v>
      </c>
      <c r="F8" s="147"/>
      <c r="G8" s="152"/>
    </row>
    <row r="9" spans="2:7" ht="15">
      <c r="B9" s="25"/>
      <c r="C9" s="26"/>
      <c r="D9" s="116">
        <v>5</v>
      </c>
      <c r="F9" s="146"/>
      <c r="G9" s="152"/>
    </row>
    <row r="10" spans="2:7" ht="15">
      <c r="B10" s="25"/>
      <c r="C10" s="26"/>
      <c r="D10" s="116">
        <v>6</v>
      </c>
      <c r="F10" s="25"/>
      <c r="G10" s="152"/>
    </row>
    <row r="11" spans="2:7" ht="15">
      <c r="B11" s="25"/>
      <c r="C11" s="26"/>
      <c r="D11" s="116">
        <v>7</v>
      </c>
      <c r="F11" s="144"/>
      <c r="G11" s="152"/>
    </row>
    <row r="12" spans="2:7" ht="15">
      <c r="B12" s="25"/>
      <c r="C12" s="26"/>
      <c r="D12" s="116">
        <v>8</v>
      </c>
      <c r="F12" s="25"/>
      <c r="G12" s="152"/>
    </row>
    <row r="13" spans="2:7" ht="15">
      <c r="B13" s="25"/>
      <c r="C13" s="26"/>
      <c r="D13" s="116">
        <v>9</v>
      </c>
      <c r="F13" s="144"/>
      <c r="G13" s="153"/>
    </row>
    <row r="14" spans="2:7" ht="15">
      <c r="B14" s="25"/>
      <c r="C14" s="26"/>
      <c r="D14" s="116">
        <v>10</v>
      </c>
      <c r="F14" s="25"/>
      <c r="G14" s="152"/>
    </row>
    <row r="15" spans="2:7" ht="15">
      <c r="B15" s="25"/>
      <c r="C15" s="26"/>
      <c r="D15" s="116">
        <v>11</v>
      </c>
      <c r="F15" s="25"/>
      <c r="G15" s="152"/>
    </row>
    <row r="16" spans="2:10" ht="15">
      <c r="B16" s="25"/>
      <c r="C16" s="26"/>
      <c r="D16" s="116">
        <v>12</v>
      </c>
      <c r="F16" s="25"/>
      <c r="G16" s="152"/>
      <c r="J16" s="3"/>
    </row>
    <row r="17" spans="2:7" ht="15">
      <c r="B17" s="25"/>
      <c r="C17" s="26"/>
      <c r="D17" s="116">
        <v>13</v>
      </c>
      <c r="F17" s="25"/>
      <c r="G17" s="152"/>
    </row>
    <row r="18" spans="2:7" ht="15">
      <c r="B18" s="25"/>
      <c r="C18" s="26"/>
      <c r="D18" s="116">
        <v>14</v>
      </c>
      <c r="F18" s="25"/>
      <c r="G18" s="152"/>
    </row>
    <row r="19" spans="2:7" ht="15">
      <c r="B19" s="25"/>
      <c r="C19" s="26"/>
      <c r="D19" s="116">
        <v>15</v>
      </c>
      <c r="F19" s="25"/>
      <c r="G19" s="152"/>
    </row>
    <row r="20" spans="2:7" ht="15">
      <c r="B20" s="25"/>
      <c r="C20" s="26"/>
      <c r="D20" s="116">
        <v>16</v>
      </c>
      <c r="F20" s="25"/>
      <c r="G20" s="152"/>
    </row>
    <row r="21" spans="2:7" ht="15">
      <c r="B21" s="25"/>
      <c r="C21" s="26"/>
      <c r="D21" s="116">
        <v>17</v>
      </c>
      <c r="F21" s="25"/>
      <c r="G21" s="152"/>
    </row>
    <row r="22" spans="2:7" ht="15">
      <c r="B22" s="25"/>
      <c r="C22" s="26"/>
      <c r="D22" s="116">
        <v>18</v>
      </c>
      <c r="F22" s="25"/>
      <c r="G22" s="152"/>
    </row>
    <row r="23" spans="2:7" ht="15">
      <c r="B23" s="25"/>
      <c r="C23" s="26"/>
      <c r="D23" s="116">
        <v>19</v>
      </c>
      <c r="F23" s="25"/>
      <c r="G23" s="152"/>
    </row>
    <row r="24" spans="2:7" ht="15">
      <c r="B24" s="25"/>
      <c r="C24" s="26"/>
      <c r="D24" s="116">
        <v>20</v>
      </c>
      <c r="F24" s="25"/>
      <c r="G24" s="152"/>
    </row>
    <row r="25" spans="2:7" ht="15">
      <c r="B25" s="25"/>
      <c r="C25" s="26"/>
      <c r="D25" s="116">
        <v>21</v>
      </c>
      <c r="F25" s="146"/>
      <c r="G25" s="152"/>
    </row>
    <row r="26" spans="2:7" ht="15">
      <c r="B26" s="25"/>
      <c r="C26" s="27"/>
      <c r="D26" s="116">
        <v>22</v>
      </c>
      <c r="F26" s="25"/>
      <c r="G26" s="154"/>
    </row>
    <row r="27" spans="2:7" ht="15">
      <c r="B27" s="25"/>
      <c r="C27" s="27"/>
      <c r="D27" s="116">
        <v>23</v>
      </c>
      <c r="F27" s="25"/>
      <c r="G27" s="152"/>
    </row>
    <row r="28" spans="2:7" ht="15">
      <c r="B28" s="25"/>
      <c r="C28" s="27"/>
      <c r="D28" s="116">
        <v>24</v>
      </c>
      <c r="F28" s="25"/>
      <c r="G28" s="152"/>
    </row>
    <row r="29" spans="2:7" ht="15">
      <c r="B29" s="25"/>
      <c r="C29" s="27"/>
      <c r="D29" s="116">
        <v>25</v>
      </c>
      <c r="F29" s="25"/>
      <c r="G29" s="152"/>
    </row>
    <row r="30" spans="2:7" ht="15">
      <c r="B30" s="25"/>
      <c r="C30" s="27"/>
      <c r="D30" s="116">
        <v>26</v>
      </c>
      <c r="F30" s="25"/>
      <c r="G30" s="152"/>
    </row>
    <row r="31" spans="2:7" ht="15">
      <c r="B31" s="25"/>
      <c r="C31" s="27"/>
      <c r="D31" s="116">
        <v>27</v>
      </c>
      <c r="F31" s="25"/>
      <c r="G31" s="152"/>
    </row>
    <row r="32" spans="2:7" ht="15">
      <c r="B32" s="25"/>
      <c r="C32" s="27"/>
      <c r="D32" s="116">
        <v>28</v>
      </c>
      <c r="F32" s="25"/>
      <c r="G32" s="152"/>
    </row>
    <row r="33" spans="2:7" ht="15">
      <c r="B33" s="25"/>
      <c r="C33" s="27"/>
      <c r="D33" s="116">
        <v>29</v>
      </c>
      <c r="F33" s="25"/>
      <c r="G33" s="152"/>
    </row>
    <row r="34" spans="2:7" ht="15">
      <c r="B34" s="25"/>
      <c r="C34" s="27"/>
      <c r="D34" s="116">
        <v>30</v>
      </c>
      <c r="F34" s="25"/>
      <c r="G34" s="152"/>
    </row>
    <row r="35" spans="2:7" ht="15">
      <c r="B35" s="25"/>
      <c r="C35" s="27"/>
      <c r="D35" s="116">
        <v>31</v>
      </c>
      <c r="F35" s="25"/>
      <c r="G35" s="152"/>
    </row>
    <row r="36" spans="2:7" ht="15">
      <c r="B36" s="25"/>
      <c r="C36" s="27"/>
      <c r="D36" s="116">
        <v>32</v>
      </c>
      <c r="F36" s="25"/>
      <c r="G36" s="152"/>
    </row>
    <row r="37" spans="2:7" ht="15">
      <c r="B37" s="25"/>
      <c r="C37" s="27"/>
      <c r="D37" s="116">
        <v>33</v>
      </c>
      <c r="F37" s="25"/>
      <c r="G37" s="152"/>
    </row>
    <row r="38" spans="2:7" ht="15">
      <c r="B38" s="25"/>
      <c r="C38" s="27"/>
      <c r="D38" s="116">
        <v>34</v>
      </c>
      <c r="F38" s="25"/>
      <c r="G38" s="152"/>
    </row>
    <row r="39" spans="2:7" ht="15">
      <c r="B39" s="25"/>
      <c r="C39" s="27"/>
      <c r="D39" s="116">
        <v>35</v>
      </c>
      <c r="F39" s="25"/>
      <c r="G39" s="152"/>
    </row>
    <row r="40" spans="2:7" ht="15.75" thickBot="1">
      <c r="B40" s="28"/>
      <c r="C40" s="29"/>
      <c r="D40" s="117">
        <v>36</v>
      </c>
      <c r="F40" s="25"/>
      <c r="G40" s="155"/>
    </row>
    <row r="41" ht="15.75" thickBot="1">
      <c r="D41" s="1"/>
    </row>
    <row r="42" spans="2:10" ht="27" customHeight="1" thickBot="1">
      <c r="B42" s="208" t="s">
        <v>106</v>
      </c>
      <c r="C42" s="210"/>
      <c r="D42" s="209"/>
      <c r="E42" s="20"/>
      <c r="F42" s="208" t="s">
        <v>76</v>
      </c>
      <c r="G42" s="209"/>
      <c r="J42" s="142"/>
    </row>
    <row r="43" spans="2:11" s="19" customFormat="1" ht="21.75" customHeight="1" thickBot="1">
      <c r="B43" s="185" t="s">
        <v>6</v>
      </c>
      <c r="C43" s="187"/>
      <c r="D43" s="34">
        <f>Startsida!E12+SUMIF(F5:F40,"Bank In",G5:G40)-SUMIF(F5:F40,"Bank Ut",G5:G40)+SUMIF(F5:F40,"Kassa -&gt; Bank",G5:G40)-SUMIF(F5:F40,"Bank -&gt; Kassa",G5:G40)</f>
        <v>0</v>
      </c>
      <c r="F43" s="21" t="s">
        <v>74</v>
      </c>
      <c r="G43" s="156">
        <f>SUMIF(F5:F40,"Bank In",G5:G40)+SUMIF(F5:F40,"Kassa In",G5:G40)</f>
        <v>0</v>
      </c>
      <c r="K43"/>
    </row>
    <row r="44" spans="2:11" s="19" customFormat="1" ht="21.75" customHeight="1" thickBot="1">
      <c r="B44" s="185" t="s">
        <v>77</v>
      </c>
      <c r="C44" s="187"/>
      <c r="D44" s="35">
        <f>Startsida!E13+SUMIF(F5:F40,"Kassa In",G5:G40)-SUMIF(F5:F40,"Kassa Ut",G5:G40)+SUMIF(F5:F40,"Bank -&gt; Kassa",G5:G40)-SUMIF(F5:F40,"Kassa -&gt; Bank",G5:G40)</f>
        <v>0</v>
      </c>
      <c r="F44" s="22" t="s">
        <v>78</v>
      </c>
      <c r="G44" s="156">
        <f>SUMIF(F5:F40,"Bank Ut",G5:G40)+SUMIF(F5:F40,"Kassa Ut",G5:G40)</f>
        <v>0</v>
      </c>
      <c r="K44"/>
    </row>
    <row r="45" spans="2:11" s="19" customFormat="1" ht="21.75" customHeight="1" thickBot="1">
      <c r="B45" s="185" t="s">
        <v>106</v>
      </c>
      <c r="C45" s="187"/>
      <c r="D45" s="36">
        <f>D43+D44</f>
        <v>0</v>
      </c>
      <c r="F45" s="21" t="s">
        <v>76</v>
      </c>
      <c r="G45" s="157">
        <f>G43-G44</f>
        <v>0</v>
      </c>
      <c r="K45"/>
    </row>
  </sheetData>
  <sheetProtection/>
  <mergeCells count="6">
    <mergeCell ref="B2:G2"/>
    <mergeCell ref="F42:G42"/>
    <mergeCell ref="B42:D42"/>
    <mergeCell ref="B43:C43"/>
    <mergeCell ref="B44:C44"/>
    <mergeCell ref="B45:C45"/>
  </mergeCells>
  <conditionalFormatting sqref="G27:G40 G6:G13">
    <cfRule type="cellIs" priority="5" dxfId="2" operator="equal" stopIfTrue="1">
      <formula>"Biljettförsäljning"</formula>
    </cfRule>
  </conditionalFormatting>
  <conditionalFormatting sqref="G5">
    <cfRule type="expression" priority="6" dxfId="2" stopIfTrue="1">
      <formula>IF('Bokföring 1'!$F$5,Biljettförsäljning)</formula>
    </cfRule>
  </conditionalFormatting>
  <conditionalFormatting sqref="G45 D45">
    <cfRule type="cellIs" priority="8" dxfId="70" operator="greaterThan" stopIfTrue="1">
      <formula>0</formula>
    </cfRule>
    <cfRule type="cellIs" priority="9" dxfId="71" operator="lessThan" stopIfTrue="1">
      <formula>0</formula>
    </cfRule>
  </conditionalFormatting>
  <conditionalFormatting sqref="G15:G22">
    <cfRule type="cellIs" priority="2" dxfId="2" operator="equal" stopIfTrue="1">
      <formula>"Biljettförsäljning"</formula>
    </cfRule>
  </conditionalFormatting>
  <conditionalFormatting sqref="G14">
    <cfRule type="expression" priority="3" dxfId="2" stopIfTrue="1">
      <formula>IF('Bokföring 1'!$F$5,Biljettförsäljning)</formula>
    </cfRule>
  </conditionalFormatting>
  <conditionalFormatting sqref="G23:G26">
    <cfRule type="cellIs" priority="1" dxfId="2" operator="equal" stopIfTrue="1">
      <formula>"Biljettförsäljning"</formula>
    </cfRule>
  </conditionalFormatting>
  <dataValidations count="2">
    <dataValidation type="list" allowBlank="1" showInputMessage="1" showErrorMessage="1" errorTitle="Post saknas" error="Du har angivit en post som inte finns, du kan antingen byta till en befintlig post eller skapa posten under fliken &quot;Poster&quot; och sedan markera hela listan och döpa om den till &quot;Poster&quot; i namnfältet bredvid formatfältet." sqref="F5:F40">
      <formula1>Konton</formula1>
    </dataValidation>
    <dataValidation type="list" allowBlank="1" showInputMessage="1" showErrorMessage="1" sqref="B5:B40">
      <formula1>Poster_C2_C26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"/>
  <sheetViews>
    <sheetView zoomScale="90" zoomScaleNormal="90" zoomScalePageLayoutView="0" workbookViewId="0" topLeftCell="A1">
      <selection activeCell="F37" sqref="F37"/>
    </sheetView>
  </sheetViews>
  <sheetFormatPr defaultColWidth="11.140625" defaultRowHeight="15"/>
  <cols>
    <col min="1" max="1" width="2.7109375" style="40" customWidth="1"/>
    <col min="2" max="2" width="23.7109375" style="40" customWidth="1"/>
    <col min="3" max="3" width="10.7109375" style="40" customWidth="1"/>
    <col min="4" max="4" width="11.421875" style="40" customWidth="1"/>
    <col min="5" max="5" width="3.7109375" style="40" customWidth="1"/>
    <col min="6" max="7" width="10.7109375" style="40" customWidth="1"/>
    <col min="8" max="8" width="2.7109375" style="40" customWidth="1"/>
    <col min="9" max="16384" width="11.140625" style="40" customWidth="1"/>
  </cols>
  <sheetData>
    <row r="1" ht="15.75" thickBot="1"/>
    <row r="2" spans="2:7" ht="28.5" customHeight="1" thickBot="1">
      <c r="B2" s="205" t="s">
        <v>73</v>
      </c>
      <c r="C2" s="206"/>
      <c r="D2" s="206"/>
      <c r="E2" s="206"/>
      <c r="F2" s="206"/>
      <c r="G2" s="207"/>
    </row>
    <row r="3" spans="2:7" ht="15.75" thickBot="1">
      <c r="B3" s="41"/>
      <c r="C3" s="42"/>
      <c r="D3" s="41"/>
      <c r="E3" s="41"/>
      <c r="F3" s="41"/>
      <c r="G3" s="41"/>
    </row>
    <row r="4" spans="2:7" ht="15.75" customHeight="1" thickBot="1">
      <c r="B4" s="30" t="s">
        <v>68</v>
      </c>
      <c r="C4" s="31" t="s">
        <v>69</v>
      </c>
      <c r="D4" s="32" t="s">
        <v>70</v>
      </c>
      <c r="E4" s="43"/>
      <c r="F4" s="30" t="s">
        <v>71</v>
      </c>
      <c r="G4" s="32" t="s">
        <v>72</v>
      </c>
    </row>
    <row r="5" spans="2:7" ht="15">
      <c r="B5" s="23"/>
      <c r="C5" s="24"/>
      <c r="D5" s="115">
        <v>37</v>
      </c>
      <c r="F5" s="23"/>
      <c r="G5" s="136"/>
    </row>
    <row r="6" spans="2:7" ht="15">
      <c r="B6" s="25"/>
      <c r="C6" s="26"/>
      <c r="D6" s="116">
        <v>38</v>
      </c>
      <c r="F6" s="25"/>
      <c r="G6" s="137"/>
    </row>
    <row r="7" spans="2:7" ht="15">
      <c r="B7" s="25"/>
      <c r="C7" s="26"/>
      <c r="D7" s="116">
        <v>39</v>
      </c>
      <c r="F7" s="25"/>
      <c r="G7" s="137"/>
    </row>
    <row r="8" spans="2:7" ht="15">
      <c r="B8" s="25"/>
      <c r="C8" s="26"/>
      <c r="D8" s="116">
        <v>40</v>
      </c>
      <c r="F8" s="25"/>
      <c r="G8" s="137"/>
    </row>
    <row r="9" spans="2:7" ht="15">
      <c r="B9" s="25"/>
      <c r="C9" s="26"/>
      <c r="D9" s="116">
        <v>41</v>
      </c>
      <c r="F9" s="25"/>
      <c r="G9" s="137"/>
    </row>
    <row r="10" spans="2:7" ht="15">
      <c r="B10" s="25"/>
      <c r="C10" s="26"/>
      <c r="D10" s="116">
        <v>42</v>
      </c>
      <c r="F10" s="25"/>
      <c r="G10" s="137"/>
    </row>
    <row r="11" spans="1:8" ht="15">
      <c r="A11" s="45"/>
      <c r="B11" s="25"/>
      <c r="C11" s="26"/>
      <c r="D11" s="116">
        <v>43</v>
      </c>
      <c r="E11" s="45"/>
      <c r="F11" s="25"/>
      <c r="G11" s="137"/>
      <c r="H11" s="45"/>
    </row>
    <row r="12" spans="2:7" ht="15">
      <c r="B12" s="25"/>
      <c r="C12" s="26"/>
      <c r="D12" s="116">
        <v>44</v>
      </c>
      <c r="F12" s="25"/>
      <c r="G12" s="137"/>
    </row>
    <row r="13" spans="2:7" ht="15">
      <c r="B13" s="25"/>
      <c r="C13" s="26"/>
      <c r="D13" s="116">
        <v>45</v>
      </c>
      <c r="F13" s="25"/>
      <c r="G13" s="137"/>
    </row>
    <row r="14" spans="2:7" ht="15">
      <c r="B14" s="25"/>
      <c r="C14" s="26"/>
      <c r="D14" s="116">
        <v>46</v>
      </c>
      <c r="F14" s="25"/>
      <c r="G14" s="137"/>
    </row>
    <row r="15" spans="2:7" ht="15">
      <c r="B15" s="25"/>
      <c r="C15" s="26"/>
      <c r="D15" s="116">
        <v>47</v>
      </c>
      <c r="F15" s="25"/>
      <c r="G15" s="137"/>
    </row>
    <row r="16" spans="2:7" ht="15">
      <c r="B16" s="25"/>
      <c r="C16" s="26"/>
      <c r="D16" s="116">
        <v>48</v>
      </c>
      <c r="F16" s="25"/>
      <c r="G16" s="137"/>
    </row>
    <row r="17" spans="2:7" ht="15">
      <c r="B17" s="25"/>
      <c r="C17" s="26"/>
      <c r="D17" s="116">
        <v>49</v>
      </c>
      <c r="F17" s="25"/>
      <c r="G17" s="137"/>
    </row>
    <row r="18" spans="2:7" ht="15">
      <c r="B18" s="25"/>
      <c r="C18" s="26"/>
      <c r="D18" s="116">
        <v>50</v>
      </c>
      <c r="F18" s="25"/>
      <c r="G18" s="137"/>
    </row>
    <row r="19" spans="2:7" ht="15">
      <c r="B19" s="25"/>
      <c r="C19" s="26"/>
      <c r="D19" s="116">
        <v>51</v>
      </c>
      <c r="F19" s="25"/>
      <c r="G19" s="137"/>
    </row>
    <row r="20" spans="2:7" ht="15">
      <c r="B20" s="25"/>
      <c r="C20" s="26"/>
      <c r="D20" s="116">
        <v>52</v>
      </c>
      <c r="F20" s="25"/>
      <c r="G20" s="137"/>
    </row>
    <row r="21" spans="2:7" ht="15">
      <c r="B21" s="25"/>
      <c r="C21" s="26"/>
      <c r="D21" s="116">
        <v>53</v>
      </c>
      <c r="F21" s="25"/>
      <c r="G21" s="137"/>
    </row>
    <row r="22" spans="2:7" ht="15">
      <c r="B22" s="25"/>
      <c r="C22" s="26"/>
      <c r="D22" s="116">
        <v>54</v>
      </c>
      <c r="F22" s="25"/>
      <c r="G22" s="137"/>
    </row>
    <row r="23" spans="2:7" ht="15">
      <c r="B23" s="25"/>
      <c r="C23" s="26"/>
      <c r="D23" s="116">
        <v>55</v>
      </c>
      <c r="F23" s="25"/>
      <c r="G23" s="137"/>
    </row>
    <row r="24" spans="2:7" ht="15">
      <c r="B24" s="25"/>
      <c r="C24" s="26"/>
      <c r="D24" s="116">
        <v>56</v>
      </c>
      <c r="F24" s="25"/>
      <c r="G24" s="137"/>
    </row>
    <row r="25" spans="2:7" ht="15">
      <c r="B25" s="25"/>
      <c r="C25" s="26"/>
      <c r="D25" s="116">
        <v>57</v>
      </c>
      <c r="F25" s="25"/>
      <c r="G25" s="137"/>
    </row>
    <row r="26" spans="2:7" ht="15">
      <c r="B26" s="25"/>
      <c r="C26" s="27"/>
      <c r="D26" s="116">
        <v>58</v>
      </c>
      <c r="F26" s="25"/>
      <c r="G26" s="137"/>
    </row>
    <row r="27" spans="2:7" ht="15">
      <c r="B27" s="25"/>
      <c r="C27" s="26"/>
      <c r="D27" s="116">
        <v>59</v>
      </c>
      <c r="F27" s="25"/>
      <c r="G27" s="137"/>
    </row>
    <row r="28" spans="2:7" ht="15">
      <c r="B28" s="25"/>
      <c r="C28" s="27"/>
      <c r="D28" s="116">
        <v>60</v>
      </c>
      <c r="F28" s="25"/>
      <c r="G28" s="137"/>
    </row>
    <row r="29" spans="2:7" ht="15">
      <c r="B29" s="25"/>
      <c r="C29" s="27"/>
      <c r="D29" s="116">
        <v>61</v>
      </c>
      <c r="F29" s="25"/>
      <c r="G29" s="137"/>
    </row>
    <row r="30" spans="2:7" ht="15">
      <c r="B30" s="25"/>
      <c r="C30" s="27"/>
      <c r="D30" s="116">
        <v>62</v>
      </c>
      <c r="F30" s="25"/>
      <c r="G30" s="137"/>
    </row>
    <row r="31" spans="2:7" ht="15">
      <c r="B31" s="25"/>
      <c r="C31" s="27"/>
      <c r="D31" s="116">
        <v>63</v>
      </c>
      <c r="F31" s="25"/>
      <c r="G31" s="137"/>
    </row>
    <row r="32" spans="2:7" ht="15">
      <c r="B32" s="25"/>
      <c r="C32" s="27"/>
      <c r="D32" s="116">
        <v>64</v>
      </c>
      <c r="F32" s="25"/>
      <c r="G32" s="137"/>
    </row>
    <row r="33" spans="2:7" ht="15">
      <c r="B33" s="25"/>
      <c r="C33" s="27"/>
      <c r="D33" s="116">
        <v>65</v>
      </c>
      <c r="F33" s="25"/>
      <c r="G33" s="137"/>
    </row>
    <row r="34" spans="2:7" ht="15">
      <c r="B34" s="25"/>
      <c r="C34" s="27"/>
      <c r="D34" s="116">
        <v>66</v>
      </c>
      <c r="F34" s="25"/>
      <c r="G34" s="137"/>
    </row>
    <row r="35" spans="2:7" ht="15">
      <c r="B35" s="25"/>
      <c r="C35" s="27"/>
      <c r="D35" s="116">
        <v>67</v>
      </c>
      <c r="F35" s="25"/>
      <c r="G35" s="137"/>
    </row>
    <row r="36" spans="2:7" ht="15">
      <c r="B36" s="25"/>
      <c r="C36" s="27"/>
      <c r="D36" s="116">
        <v>68</v>
      </c>
      <c r="F36" s="25"/>
      <c r="G36" s="137"/>
    </row>
    <row r="37" spans="2:7" ht="15">
      <c r="B37" s="25"/>
      <c r="C37" s="27"/>
      <c r="D37" s="116">
        <v>69</v>
      </c>
      <c r="F37" s="25"/>
      <c r="G37" s="137"/>
    </row>
    <row r="38" spans="2:7" ht="15">
      <c r="B38" s="25"/>
      <c r="C38" s="27"/>
      <c r="D38" s="116">
        <v>70</v>
      </c>
      <c r="F38" s="25"/>
      <c r="G38" s="137"/>
    </row>
    <row r="39" spans="2:7" ht="15">
      <c r="B39" s="25"/>
      <c r="C39" s="27"/>
      <c r="D39" s="116">
        <v>71</v>
      </c>
      <c r="F39" s="25"/>
      <c r="G39" s="137"/>
    </row>
    <row r="40" spans="2:7" ht="15.75" thickBot="1">
      <c r="B40" s="28"/>
      <c r="C40" s="29"/>
      <c r="D40" s="117">
        <v>72</v>
      </c>
      <c r="F40" s="28"/>
      <c r="G40" s="138"/>
    </row>
    <row r="41" spans="2:7" ht="15" customHeight="1" thickBot="1">
      <c r="B41" s="44"/>
      <c r="C41" s="44"/>
      <c r="D41" s="44"/>
      <c r="E41" s="45"/>
      <c r="F41" s="44"/>
      <c r="G41" s="46"/>
    </row>
    <row r="42" spans="2:7" ht="27" customHeight="1" thickBot="1">
      <c r="B42" s="208" t="s">
        <v>106</v>
      </c>
      <c r="C42" s="210"/>
      <c r="D42" s="209"/>
      <c r="F42" s="208" t="s">
        <v>76</v>
      </c>
      <c r="G42" s="209"/>
    </row>
    <row r="43" spans="2:7" ht="21.75" customHeight="1" thickBot="1">
      <c r="B43" s="185" t="s">
        <v>6</v>
      </c>
      <c r="C43" s="187"/>
      <c r="D43" s="35">
        <f>SUMIF(F5:F40,"Bank In",G5:G40)-SUMIF(F5:F40,"Bank Ut",G5:G40)+SUMIF(F5:F40,"Kassa -&gt; Bank",G5:G40)-SUMIF(F5:F40,"Bank -&gt; Kassa",G5:G40)+'Bokföring 1'!D43</f>
        <v>0</v>
      </c>
      <c r="F43" s="22" t="s">
        <v>74</v>
      </c>
      <c r="G43" s="60">
        <f>SUMIF(F5:F40,"Bank In",G5:G40)+SUMIF(F5:F40,"Kassa In",G5:G40)+'Bokföring 1'!G43</f>
        <v>0</v>
      </c>
    </row>
    <row r="44" spans="2:7" ht="21.75" customHeight="1" thickBot="1">
      <c r="B44" s="185" t="s">
        <v>77</v>
      </c>
      <c r="C44" s="187"/>
      <c r="D44" s="35">
        <f>SUMIF(F5:F40,"Kassa In",G5:G40)-SUMIF(F5:F40,"Kassa Ut",G5:G40)+SUMIF(F5:F40,"Bank -&gt; Kassa",G5:G40)-SUMIF(F5:F40,"Kassa -&gt; Bank",G5:G40)+'Bokföring 1'!D44</f>
        <v>0</v>
      </c>
      <c r="F44" s="22" t="s">
        <v>78</v>
      </c>
      <c r="G44" s="68">
        <f>SUMIF(F5:F40,"Bank Ut",G5:G40)+SUMIF(F5:F40,"Kassa Ut",G5:G40)+'Bokföring 1'!G44</f>
        <v>0</v>
      </c>
    </row>
    <row r="45" spans="2:7" ht="21.75" customHeight="1" thickBot="1">
      <c r="B45" s="185" t="s">
        <v>106</v>
      </c>
      <c r="C45" s="187"/>
      <c r="D45" s="47">
        <f>D43+D44</f>
        <v>0</v>
      </c>
      <c r="F45" s="22" t="s">
        <v>76</v>
      </c>
      <c r="G45" s="48">
        <f>G43-G44</f>
        <v>0</v>
      </c>
    </row>
  </sheetData>
  <sheetProtection/>
  <mergeCells count="6">
    <mergeCell ref="B2:G2"/>
    <mergeCell ref="B43:C43"/>
    <mergeCell ref="B44:C44"/>
    <mergeCell ref="B45:C45"/>
    <mergeCell ref="B42:D42"/>
    <mergeCell ref="F42:G42"/>
  </mergeCells>
  <conditionalFormatting sqref="G26:G41">
    <cfRule type="cellIs" priority="5" dxfId="2" operator="equal" stopIfTrue="1">
      <formula>"Biljettförsäljning"</formula>
    </cfRule>
  </conditionalFormatting>
  <conditionalFormatting sqref="G45 D45">
    <cfRule type="cellIs" priority="8" dxfId="72" operator="greaterThan" stopIfTrue="1">
      <formula>0</formula>
    </cfRule>
    <cfRule type="cellIs" priority="9" dxfId="71" operator="lessThan" stopIfTrue="1">
      <formula>0</formula>
    </cfRule>
  </conditionalFormatting>
  <conditionalFormatting sqref="G6:G13">
    <cfRule type="cellIs" priority="3" dxfId="2" operator="equal" stopIfTrue="1">
      <formula>"Biljettförsäljning"</formula>
    </cfRule>
  </conditionalFormatting>
  <conditionalFormatting sqref="G5">
    <cfRule type="expression" priority="4" dxfId="2" stopIfTrue="1">
      <formula>IF('Bokföring 2'!$F$5,Biljettförsäljning)</formula>
    </cfRule>
  </conditionalFormatting>
  <conditionalFormatting sqref="G14">
    <cfRule type="cellIs" priority="2" dxfId="2" operator="equal" stopIfTrue="1">
      <formula>"Biljettförsäljning"</formula>
    </cfRule>
  </conditionalFormatting>
  <conditionalFormatting sqref="G15:G25">
    <cfRule type="cellIs" priority="1" dxfId="2" operator="equal" stopIfTrue="1">
      <formula>"Biljettförsäljning"</formula>
    </cfRule>
  </conditionalFormatting>
  <dataValidations count="2">
    <dataValidation type="list" allowBlank="1" showInputMessage="1" showErrorMessage="1" errorTitle="Post saknas" error="Du har angivit en post som inte finns, du kan antingen byta till en befintlig post eller skapa posten under fliken &quot;Poster&quot; och sedan markera hela listan och döpa om den till &quot;Poster&quot; i namnfältet bredvid formatfältet." sqref="F5:F41">
      <formula1>Konton</formula1>
    </dataValidation>
    <dataValidation type="list" allowBlank="1" showInputMessage="1" showErrorMessage="1" sqref="B5:B41">
      <formula1>Poster_C2_C26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45"/>
  <sheetViews>
    <sheetView zoomScale="90" zoomScaleNormal="90" zoomScalePageLayoutView="0" workbookViewId="0" topLeftCell="A1">
      <selection activeCell="B40" sqref="B5:B40"/>
    </sheetView>
  </sheetViews>
  <sheetFormatPr defaultColWidth="11.140625" defaultRowHeight="15"/>
  <cols>
    <col min="1" max="1" width="2.7109375" style="0" customWidth="1"/>
    <col min="2" max="2" width="23.7109375" style="0" customWidth="1"/>
    <col min="3" max="3" width="10.7109375" style="0" customWidth="1"/>
    <col min="4" max="4" width="11.421875" style="0" customWidth="1"/>
    <col min="5" max="5" width="3.7109375" style="0" customWidth="1"/>
    <col min="6" max="7" width="10.7109375" style="0" customWidth="1"/>
    <col min="8" max="8" width="2.7109375" style="0" customWidth="1"/>
  </cols>
  <sheetData>
    <row r="1" ht="15.75" thickBot="1"/>
    <row r="2" spans="2:7" ht="28.5" customHeight="1" thickBot="1">
      <c r="B2" s="205" t="s">
        <v>73</v>
      </c>
      <c r="C2" s="206"/>
      <c r="D2" s="206"/>
      <c r="E2" s="206"/>
      <c r="F2" s="206"/>
      <c r="G2" s="207"/>
    </row>
    <row r="3" spans="2:7" ht="15.75" thickBot="1">
      <c r="B3" s="3"/>
      <c r="C3" s="211"/>
      <c r="D3" s="211"/>
      <c r="E3" s="3"/>
      <c r="F3" s="3"/>
      <c r="G3" s="3"/>
    </row>
    <row r="4" spans="2:7" ht="15.75" customHeight="1" thickBot="1">
      <c r="B4" s="57" t="s">
        <v>68</v>
      </c>
      <c r="C4" s="58" t="s">
        <v>69</v>
      </c>
      <c r="D4" s="59" t="s">
        <v>70</v>
      </c>
      <c r="E4" s="56"/>
      <c r="F4" s="57" t="s">
        <v>71</v>
      </c>
      <c r="G4" s="59" t="s">
        <v>72</v>
      </c>
    </row>
    <row r="5" spans="2:7" ht="15">
      <c r="B5" s="23"/>
      <c r="C5" s="24"/>
      <c r="D5" s="118">
        <v>73</v>
      </c>
      <c r="F5" s="23"/>
      <c r="G5" s="136"/>
    </row>
    <row r="6" spans="2:7" ht="15">
      <c r="B6" s="25"/>
      <c r="C6" s="26"/>
      <c r="D6" s="119">
        <v>74</v>
      </c>
      <c r="F6" s="25"/>
      <c r="G6" s="137"/>
    </row>
    <row r="7" spans="2:7" ht="15">
      <c r="B7" s="25"/>
      <c r="C7" s="26"/>
      <c r="D7" s="119">
        <v>75</v>
      </c>
      <c r="F7" s="25"/>
      <c r="G7" s="137"/>
    </row>
    <row r="8" spans="2:7" ht="15">
      <c r="B8" s="25"/>
      <c r="C8" s="26"/>
      <c r="D8" s="119">
        <v>76</v>
      </c>
      <c r="F8" s="25"/>
      <c r="G8" s="137"/>
    </row>
    <row r="9" spans="2:7" ht="15">
      <c r="B9" s="25"/>
      <c r="C9" s="26"/>
      <c r="D9" s="119">
        <v>77</v>
      </c>
      <c r="F9" s="25"/>
      <c r="G9" s="137"/>
    </row>
    <row r="10" spans="2:7" ht="15">
      <c r="B10" s="25"/>
      <c r="C10" s="26"/>
      <c r="D10" s="119">
        <v>78</v>
      </c>
      <c r="F10" s="25"/>
      <c r="G10" s="137"/>
    </row>
    <row r="11" spans="2:7" ht="15">
      <c r="B11" s="25"/>
      <c r="C11" s="26"/>
      <c r="D11" s="119">
        <v>79</v>
      </c>
      <c r="F11" s="25"/>
      <c r="G11" s="137"/>
    </row>
    <row r="12" spans="2:7" ht="15">
      <c r="B12" s="25"/>
      <c r="C12" s="26"/>
      <c r="D12" s="119">
        <v>80</v>
      </c>
      <c r="F12" s="25"/>
      <c r="G12" s="137"/>
    </row>
    <row r="13" spans="2:7" ht="15">
      <c r="B13" s="25"/>
      <c r="C13" s="26"/>
      <c r="D13" s="119">
        <v>81</v>
      </c>
      <c r="F13" s="25"/>
      <c r="G13" s="137"/>
    </row>
    <row r="14" spans="2:7" ht="15">
      <c r="B14" s="25"/>
      <c r="C14" s="26"/>
      <c r="D14" s="119">
        <v>82</v>
      </c>
      <c r="F14" s="25"/>
      <c r="G14" s="137"/>
    </row>
    <row r="15" spans="2:7" ht="15">
      <c r="B15" s="25"/>
      <c r="C15" s="26"/>
      <c r="D15" s="119">
        <v>83</v>
      </c>
      <c r="F15" s="25"/>
      <c r="G15" s="137"/>
    </row>
    <row r="16" spans="2:7" ht="15">
      <c r="B16" s="25"/>
      <c r="C16" s="26"/>
      <c r="D16" s="119">
        <v>84</v>
      </c>
      <c r="F16" s="25"/>
      <c r="G16" s="137"/>
    </row>
    <row r="17" spans="2:7" ht="15">
      <c r="B17" s="25"/>
      <c r="C17" s="26"/>
      <c r="D17" s="119">
        <v>85</v>
      </c>
      <c r="F17" s="25"/>
      <c r="G17" s="137"/>
    </row>
    <row r="18" spans="2:7" ht="15">
      <c r="B18" s="25"/>
      <c r="C18" s="26"/>
      <c r="D18" s="119">
        <v>86</v>
      </c>
      <c r="F18" s="25"/>
      <c r="G18" s="137"/>
    </row>
    <row r="19" spans="2:7" ht="15">
      <c r="B19" s="25"/>
      <c r="C19" s="26"/>
      <c r="D19" s="119">
        <v>87</v>
      </c>
      <c r="F19" s="25"/>
      <c r="G19" s="137"/>
    </row>
    <row r="20" spans="2:7" ht="15">
      <c r="B20" s="25"/>
      <c r="C20" s="26"/>
      <c r="D20" s="119">
        <v>88</v>
      </c>
      <c r="F20" s="25"/>
      <c r="G20" s="137"/>
    </row>
    <row r="21" spans="2:7" ht="15">
      <c r="B21" s="25"/>
      <c r="C21" s="26"/>
      <c r="D21" s="119">
        <v>89</v>
      </c>
      <c r="F21" s="25"/>
      <c r="G21" s="137"/>
    </row>
    <row r="22" spans="2:7" ht="15">
      <c r="B22" s="25"/>
      <c r="C22" s="26"/>
      <c r="D22" s="119">
        <v>90</v>
      </c>
      <c r="F22" s="25"/>
      <c r="G22" s="137"/>
    </row>
    <row r="23" spans="2:7" ht="15">
      <c r="B23" s="25"/>
      <c r="C23" s="26"/>
      <c r="D23" s="119">
        <v>91</v>
      </c>
      <c r="F23" s="25"/>
      <c r="G23" s="137"/>
    </row>
    <row r="24" spans="2:9" ht="15">
      <c r="B24" s="25"/>
      <c r="C24" s="26"/>
      <c r="D24" s="119">
        <v>92</v>
      </c>
      <c r="F24" s="25"/>
      <c r="G24" s="137"/>
      <c r="I24" s="49"/>
    </row>
    <row r="25" spans="2:7" ht="15">
      <c r="B25" s="25"/>
      <c r="C25" s="26"/>
      <c r="D25" s="119">
        <v>93</v>
      </c>
      <c r="F25" s="25"/>
      <c r="G25" s="137"/>
    </row>
    <row r="26" spans="2:7" ht="15">
      <c r="B26" s="52"/>
      <c r="C26" s="53"/>
      <c r="D26" s="119">
        <v>94</v>
      </c>
      <c r="F26" s="50"/>
      <c r="G26" s="134"/>
    </row>
    <row r="27" spans="2:7" ht="15">
      <c r="B27" s="52"/>
      <c r="C27" s="53"/>
      <c r="D27" s="119">
        <v>95</v>
      </c>
      <c r="F27" s="50"/>
      <c r="G27" s="134"/>
    </row>
    <row r="28" spans="2:7" ht="15">
      <c r="B28" s="52"/>
      <c r="C28" s="53"/>
      <c r="D28" s="119">
        <v>96</v>
      </c>
      <c r="F28" s="50"/>
      <c r="G28" s="134"/>
    </row>
    <row r="29" spans="2:7" ht="15">
      <c r="B29" s="52"/>
      <c r="C29" s="53"/>
      <c r="D29" s="119">
        <v>97</v>
      </c>
      <c r="F29" s="50"/>
      <c r="G29" s="134"/>
    </row>
    <row r="30" spans="2:7" ht="15">
      <c r="B30" s="52"/>
      <c r="C30" s="53"/>
      <c r="D30" s="119">
        <v>98</v>
      </c>
      <c r="F30" s="50"/>
      <c r="G30" s="134"/>
    </row>
    <row r="31" spans="2:7" ht="15">
      <c r="B31" s="52"/>
      <c r="C31" s="53"/>
      <c r="D31" s="119">
        <v>99</v>
      </c>
      <c r="F31" s="50"/>
      <c r="G31" s="134"/>
    </row>
    <row r="32" spans="2:7" ht="15">
      <c r="B32" s="52"/>
      <c r="C32" s="53"/>
      <c r="D32" s="119">
        <v>100</v>
      </c>
      <c r="F32" s="50"/>
      <c r="G32" s="134"/>
    </row>
    <row r="33" spans="2:7" ht="15">
      <c r="B33" s="52"/>
      <c r="C33" s="53"/>
      <c r="D33" s="119">
        <v>101</v>
      </c>
      <c r="F33" s="50"/>
      <c r="G33" s="134"/>
    </row>
    <row r="34" spans="2:7" ht="15">
      <c r="B34" s="52"/>
      <c r="C34" s="53"/>
      <c r="D34" s="119">
        <v>102</v>
      </c>
      <c r="F34" s="50"/>
      <c r="G34" s="134"/>
    </row>
    <row r="35" spans="2:7" ht="15">
      <c r="B35" s="52"/>
      <c r="C35" s="53"/>
      <c r="D35" s="119">
        <v>103</v>
      </c>
      <c r="F35" s="50"/>
      <c r="G35" s="134"/>
    </row>
    <row r="36" spans="2:7" ht="15">
      <c r="B36" s="52"/>
      <c r="C36" s="53"/>
      <c r="D36" s="119">
        <v>104</v>
      </c>
      <c r="F36" s="50"/>
      <c r="G36" s="134"/>
    </row>
    <row r="37" spans="2:7" ht="15">
      <c r="B37" s="52"/>
      <c r="C37" s="53"/>
      <c r="D37" s="119">
        <v>105</v>
      </c>
      <c r="F37" s="50"/>
      <c r="G37" s="134"/>
    </row>
    <row r="38" spans="2:7" ht="15">
      <c r="B38" s="52"/>
      <c r="C38" s="53"/>
      <c r="D38" s="119">
        <v>106</v>
      </c>
      <c r="F38" s="50"/>
      <c r="G38" s="134"/>
    </row>
    <row r="39" spans="2:7" ht="15">
      <c r="B39" s="52"/>
      <c r="C39" s="53"/>
      <c r="D39" s="119">
        <v>107</v>
      </c>
      <c r="F39" s="50"/>
      <c r="G39" s="134"/>
    </row>
    <row r="40" spans="2:7" ht="15.75" thickBot="1">
      <c r="B40" s="54"/>
      <c r="C40" s="55"/>
      <c r="D40" s="120">
        <v>108</v>
      </c>
      <c r="F40" s="51"/>
      <c r="G40" s="135"/>
    </row>
    <row r="41" ht="15.75" thickBot="1">
      <c r="D41" s="7"/>
    </row>
    <row r="42" spans="2:7" s="40" customFormat="1" ht="27" customHeight="1" thickBot="1">
      <c r="B42" s="208" t="s">
        <v>106</v>
      </c>
      <c r="C42" s="210"/>
      <c r="D42" s="209"/>
      <c r="F42" s="208" t="s">
        <v>76</v>
      </c>
      <c r="G42" s="209"/>
    </row>
    <row r="43" spans="2:7" ht="21.75" customHeight="1" thickBot="1">
      <c r="B43" s="185" t="s">
        <v>6</v>
      </c>
      <c r="C43" s="187"/>
      <c r="D43" s="60">
        <f>SUMIF(F5:F40,"Bank In",G5:G40)-SUMIF(F5:F40,"Bank Ut",G5:G40)+SUMIF(F5:F40,"Kassa -&gt; Bank",G5:G40)-SUMIF(F5:F40,"Bank -&gt; Kassa",G5:G40)+'Bokföring 2'!D43</f>
        <v>0</v>
      </c>
      <c r="F43" s="22" t="s">
        <v>74</v>
      </c>
      <c r="G43" s="69">
        <f>SUMIF(F5:F40,"Bank In",G5:G40)+SUMIF(F5:F40,"Kassa In",G5:G40)+'Bokföring 2'!G43</f>
        <v>0</v>
      </c>
    </row>
    <row r="44" spans="2:7" ht="21.75" customHeight="1" thickBot="1">
      <c r="B44" s="185" t="s">
        <v>77</v>
      </c>
      <c r="C44" s="187"/>
      <c r="D44" s="60">
        <f>SUMIF(F5:F40,"Kassa In",G5:G40)-SUMIF(F5:F40,"Kassa Ut",G5:G40)+SUMIF(F5:F40,"Bank -&gt; Kassa",G5:G40)-SUMIF(F5:F40,"Kassa -&gt; Bank",G5:G40)+'Bokföring 2'!D44</f>
        <v>0</v>
      </c>
      <c r="F44" s="22" t="s">
        <v>78</v>
      </c>
      <c r="G44" s="60">
        <f>SUMIF(F5:F40,"Bank Ut",G5:G40)+SUMIF(F5:F40,"Kassa Ut",G5:G40)+'Bokföring 2'!G44</f>
        <v>0</v>
      </c>
    </row>
    <row r="45" spans="2:7" ht="21.75" customHeight="1" thickBot="1">
      <c r="B45" s="185" t="s">
        <v>106</v>
      </c>
      <c r="C45" s="187"/>
      <c r="D45" s="48">
        <f>D43+D44</f>
        <v>0</v>
      </c>
      <c r="F45" s="22" t="s">
        <v>76</v>
      </c>
      <c r="G45" s="48">
        <f>G43-G44</f>
        <v>0</v>
      </c>
    </row>
  </sheetData>
  <sheetProtection/>
  <mergeCells count="7">
    <mergeCell ref="B45:C45"/>
    <mergeCell ref="C3:D3"/>
    <mergeCell ref="B2:G2"/>
    <mergeCell ref="B42:D42"/>
    <mergeCell ref="F42:G42"/>
    <mergeCell ref="B43:C43"/>
    <mergeCell ref="B44:C44"/>
  </mergeCells>
  <conditionalFormatting sqref="G45 D45">
    <cfRule type="cellIs" priority="6" dxfId="73" operator="greaterThan" stopIfTrue="1">
      <formula>0</formula>
    </cfRule>
    <cfRule type="cellIs" priority="7" dxfId="74" operator="lessThan" stopIfTrue="1">
      <formula>0</formula>
    </cfRule>
  </conditionalFormatting>
  <conditionalFormatting sqref="G6:G13">
    <cfRule type="cellIs" priority="3" dxfId="2" operator="equal" stopIfTrue="1">
      <formula>"Biljettförsäljning"</formula>
    </cfRule>
  </conditionalFormatting>
  <conditionalFormatting sqref="G5">
    <cfRule type="expression" priority="4" dxfId="2" stopIfTrue="1">
      <formula>IF('Bokföring 3'!$F$5,Biljettförsäljning)</formula>
    </cfRule>
  </conditionalFormatting>
  <conditionalFormatting sqref="G14">
    <cfRule type="cellIs" priority="2" dxfId="2" operator="equal" stopIfTrue="1">
      <formula>"Biljettförsäljning"</formula>
    </cfRule>
  </conditionalFormatting>
  <conditionalFormatting sqref="G15:G25">
    <cfRule type="cellIs" priority="1" dxfId="2" operator="equal" stopIfTrue="1">
      <formula>"Biljettförsäljning"</formula>
    </cfRule>
  </conditionalFormatting>
  <dataValidations count="2">
    <dataValidation type="list" allowBlank="1" showInputMessage="1" showErrorMessage="1" sqref="F5:F40">
      <formula1>Konton</formula1>
    </dataValidation>
    <dataValidation type="list" allowBlank="1" showInputMessage="1" showErrorMessage="1" sqref="B5:B40">
      <formula1>Poster_C2_C26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5"/>
  <sheetViews>
    <sheetView zoomScale="90" zoomScaleNormal="90" zoomScalePageLayoutView="0" workbookViewId="0" topLeftCell="A1">
      <selection activeCell="D36" sqref="D36"/>
    </sheetView>
  </sheetViews>
  <sheetFormatPr defaultColWidth="11.140625" defaultRowHeight="15"/>
  <cols>
    <col min="1" max="1" width="2.7109375" style="0" customWidth="1"/>
    <col min="2" max="2" width="23.7109375" style="0" customWidth="1"/>
    <col min="3" max="3" width="10.7109375" style="0" customWidth="1"/>
    <col min="4" max="4" width="11.421875" style="0" customWidth="1"/>
    <col min="5" max="5" width="3.7109375" style="0" customWidth="1"/>
    <col min="6" max="7" width="10.7109375" style="0" customWidth="1"/>
    <col min="8" max="8" width="2.7109375" style="0" customWidth="1"/>
  </cols>
  <sheetData>
    <row r="1" ht="15.75" thickBot="1"/>
    <row r="2" spans="2:7" ht="28.5" customHeight="1" thickBot="1">
      <c r="B2" s="205" t="s">
        <v>73</v>
      </c>
      <c r="C2" s="206"/>
      <c r="D2" s="206"/>
      <c r="E2" s="206"/>
      <c r="F2" s="206"/>
      <c r="G2" s="207"/>
    </row>
    <row r="3" spans="2:7" ht="15.75" thickBot="1">
      <c r="B3" s="3"/>
      <c r="C3" s="211"/>
      <c r="D3" s="211"/>
      <c r="E3" s="3"/>
      <c r="F3" s="3"/>
      <c r="G3" s="3"/>
    </row>
    <row r="4" spans="2:7" ht="15.75" customHeight="1" thickBot="1">
      <c r="B4" s="160" t="s">
        <v>68</v>
      </c>
      <c r="C4" s="78" t="s">
        <v>69</v>
      </c>
      <c r="D4" s="161" t="s">
        <v>70</v>
      </c>
      <c r="E4" s="56"/>
      <c r="F4" s="57" t="s">
        <v>71</v>
      </c>
      <c r="G4" s="59" t="s">
        <v>72</v>
      </c>
    </row>
    <row r="5" spans="2:7" ht="15">
      <c r="B5" s="164"/>
      <c r="C5" s="165"/>
      <c r="D5" s="166">
        <v>109</v>
      </c>
      <c r="F5" s="23"/>
      <c r="G5" s="136"/>
    </row>
    <row r="6" spans="2:7" ht="15">
      <c r="B6" s="167"/>
      <c r="C6" s="162"/>
      <c r="D6" s="168">
        <v>110</v>
      </c>
      <c r="F6" s="25"/>
      <c r="G6" s="137"/>
    </row>
    <row r="7" spans="2:7" ht="15">
      <c r="B7" s="167"/>
      <c r="C7" s="162"/>
      <c r="D7" s="168">
        <v>111</v>
      </c>
      <c r="F7" s="25"/>
      <c r="G7" s="137"/>
    </row>
    <row r="8" spans="2:7" ht="15">
      <c r="B8" s="167"/>
      <c r="C8" s="162"/>
      <c r="D8" s="168">
        <v>112</v>
      </c>
      <c r="F8" s="25"/>
      <c r="G8" s="137"/>
    </row>
    <row r="9" spans="2:7" ht="15">
      <c r="B9" s="167"/>
      <c r="C9" s="162"/>
      <c r="D9" s="168">
        <v>113</v>
      </c>
      <c r="F9" s="25"/>
      <c r="G9" s="137"/>
    </row>
    <row r="10" spans="2:7" ht="15">
      <c r="B10" s="167"/>
      <c r="C10" s="162"/>
      <c r="D10" s="168">
        <v>114</v>
      </c>
      <c r="F10" s="25"/>
      <c r="G10" s="137"/>
    </row>
    <row r="11" spans="2:7" ht="15">
      <c r="B11" s="167"/>
      <c r="C11" s="162"/>
      <c r="D11" s="168">
        <v>115</v>
      </c>
      <c r="F11" s="25"/>
      <c r="G11" s="137"/>
    </row>
    <row r="12" spans="2:7" ht="15">
      <c r="B12" s="167"/>
      <c r="C12" s="162"/>
      <c r="D12" s="168">
        <v>116</v>
      </c>
      <c r="F12" s="25"/>
      <c r="G12" s="137"/>
    </row>
    <row r="13" spans="2:7" ht="15">
      <c r="B13" s="167"/>
      <c r="C13" s="162"/>
      <c r="D13" s="168">
        <v>117</v>
      </c>
      <c r="F13" s="25"/>
      <c r="G13" s="137"/>
    </row>
    <row r="14" spans="2:7" ht="15">
      <c r="B14" s="167"/>
      <c r="C14" s="162"/>
      <c r="D14" s="168">
        <v>118</v>
      </c>
      <c r="F14" s="25"/>
      <c r="G14" s="137"/>
    </row>
    <row r="15" spans="2:7" ht="15">
      <c r="B15" s="167"/>
      <c r="C15" s="162"/>
      <c r="D15" s="168">
        <v>119</v>
      </c>
      <c r="F15" s="25"/>
      <c r="G15" s="137"/>
    </row>
    <row r="16" spans="2:7" ht="15">
      <c r="B16" s="167"/>
      <c r="C16" s="162"/>
      <c r="D16" s="168">
        <v>120</v>
      </c>
      <c r="F16" s="25"/>
      <c r="G16" s="137"/>
    </row>
    <row r="17" spans="2:7" ht="15">
      <c r="B17" s="167"/>
      <c r="C17" s="162"/>
      <c r="D17" s="168">
        <v>121</v>
      </c>
      <c r="F17" s="25"/>
      <c r="G17" s="137"/>
    </row>
    <row r="18" spans="2:7" ht="15">
      <c r="B18" s="167"/>
      <c r="C18" s="162"/>
      <c r="D18" s="168">
        <v>122</v>
      </c>
      <c r="F18" s="25"/>
      <c r="G18" s="137"/>
    </row>
    <row r="19" spans="2:7" ht="15">
      <c r="B19" s="167"/>
      <c r="C19" s="162"/>
      <c r="D19" s="168">
        <v>123</v>
      </c>
      <c r="F19" s="25"/>
      <c r="G19" s="137"/>
    </row>
    <row r="20" spans="2:7" ht="15">
      <c r="B20" s="167"/>
      <c r="C20" s="162"/>
      <c r="D20" s="168">
        <v>124</v>
      </c>
      <c r="F20" s="25"/>
      <c r="G20" s="137"/>
    </row>
    <row r="21" spans="2:7" ht="15">
      <c r="B21" s="167"/>
      <c r="C21" s="162"/>
      <c r="D21" s="168">
        <v>125</v>
      </c>
      <c r="F21" s="25"/>
      <c r="G21" s="137"/>
    </row>
    <row r="22" spans="2:7" ht="15">
      <c r="B22" s="167"/>
      <c r="C22" s="162"/>
      <c r="D22" s="168">
        <v>126</v>
      </c>
      <c r="F22" s="25"/>
      <c r="G22" s="137"/>
    </row>
    <row r="23" spans="2:7" ht="15">
      <c r="B23" s="167"/>
      <c r="C23" s="162"/>
      <c r="D23" s="168">
        <v>127</v>
      </c>
      <c r="F23" s="25"/>
      <c r="G23" s="137"/>
    </row>
    <row r="24" spans="2:9" ht="15">
      <c r="B24" s="167"/>
      <c r="C24" s="162"/>
      <c r="D24" s="168">
        <v>128</v>
      </c>
      <c r="F24" s="25"/>
      <c r="G24" s="137"/>
      <c r="I24" s="49"/>
    </row>
    <row r="25" spans="2:7" ht="15">
      <c r="B25" s="167"/>
      <c r="C25" s="162"/>
      <c r="D25" s="168">
        <v>129</v>
      </c>
      <c r="F25" s="25"/>
      <c r="G25" s="137"/>
    </row>
    <row r="26" spans="2:7" ht="15">
      <c r="B26" s="169"/>
      <c r="C26" s="163"/>
      <c r="D26" s="168">
        <v>130</v>
      </c>
      <c r="F26" s="50"/>
      <c r="G26" s="134"/>
    </row>
    <row r="27" spans="2:7" ht="15">
      <c r="B27" s="169"/>
      <c r="C27" s="163"/>
      <c r="D27" s="168">
        <v>131</v>
      </c>
      <c r="F27" s="50"/>
      <c r="G27" s="134"/>
    </row>
    <row r="28" spans="2:7" ht="15">
      <c r="B28" s="169"/>
      <c r="C28" s="163"/>
      <c r="D28" s="168">
        <v>132</v>
      </c>
      <c r="F28" s="50"/>
      <c r="G28" s="134"/>
    </row>
    <row r="29" spans="2:7" ht="15">
      <c r="B29" s="169"/>
      <c r="C29" s="163"/>
      <c r="D29" s="168">
        <v>133</v>
      </c>
      <c r="F29" s="50"/>
      <c r="G29" s="134"/>
    </row>
    <row r="30" spans="2:7" ht="15">
      <c r="B30" s="169"/>
      <c r="C30" s="163"/>
      <c r="D30" s="168">
        <v>134</v>
      </c>
      <c r="F30" s="50"/>
      <c r="G30" s="134"/>
    </row>
    <row r="31" spans="2:7" ht="15">
      <c r="B31" s="169"/>
      <c r="C31" s="163"/>
      <c r="D31" s="168">
        <v>135</v>
      </c>
      <c r="F31" s="50"/>
      <c r="G31" s="134"/>
    </row>
    <row r="32" spans="2:7" ht="15">
      <c r="B32" s="169"/>
      <c r="C32" s="163"/>
      <c r="D32" s="168">
        <v>136</v>
      </c>
      <c r="F32" s="50"/>
      <c r="G32" s="134"/>
    </row>
    <row r="33" spans="2:7" ht="15">
      <c r="B33" s="169"/>
      <c r="C33" s="163"/>
      <c r="D33" s="168">
        <v>137</v>
      </c>
      <c r="F33" s="50"/>
      <c r="G33" s="134"/>
    </row>
    <row r="34" spans="2:7" ht="15">
      <c r="B34" s="169"/>
      <c r="C34" s="163"/>
      <c r="D34" s="168">
        <v>138</v>
      </c>
      <c r="F34" s="50"/>
      <c r="G34" s="134"/>
    </row>
    <row r="35" spans="2:7" ht="15">
      <c r="B35" s="169"/>
      <c r="C35" s="163"/>
      <c r="D35" s="168">
        <v>139</v>
      </c>
      <c r="F35" s="50"/>
      <c r="G35" s="134"/>
    </row>
    <row r="36" spans="2:7" ht="15">
      <c r="B36" s="169"/>
      <c r="C36" s="163"/>
      <c r="D36" s="168">
        <v>140</v>
      </c>
      <c r="F36" s="50"/>
      <c r="G36" s="134"/>
    </row>
    <row r="37" spans="2:7" ht="15">
      <c r="B37" s="169"/>
      <c r="C37" s="163"/>
      <c r="D37" s="168">
        <v>141</v>
      </c>
      <c r="F37" s="50"/>
      <c r="G37" s="134"/>
    </row>
    <row r="38" spans="2:7" ht="15">
      <c r="B38" s="169"/>
      <c r="C38" s="163"/>
      <c r="D38" s="168">
        <v>142</v>
      </c>
      <c r="F38" s="50"/>
      <c r="G38" s="134"/>
    </row>
    <row r="39" spans="2:7" ht="15">
      <c r="B39" s="169"/>
      <c r="C39" s="163"/>
      <c r="D39" s="168">
        <v>143</v>
      </c>
      <c r="F39" s="50"/>
      <c r="G39" s="134"/>
    </row>
    <row r="40" spans="2:7" ht="15.75" thickBot="1">
      <c r="B40" s="170"/>
      <c r="C40" s="171"/>
      <c r="D40" s="172">
        <v>144</v>
      </c>
      <c r="F40" s="51"/>
      <c r="G40" s="135"/>
    </row>
    <row r="41" ht="15.75" thickBot="1">
      <c r="D41" s="7"/>
    </row>
    <row r="42" spans="2:7" s="40" customFormat="1" ht="27" customHeight="1" thickBot="1">
      <c r="B42" s="208" t="s">
        <v>106</v>
      </c>
      <c r="C42" s="210"/>
      <c r="D42" s="209"/>
      <c r="F42" s="208" t="s">
        <v>76</v>
      </c>
      <c r="G42" s="209"/>
    </row>
    <row r="43" spans="2:7" ht="21.75" customHeight="1" thickBot="1">
      <c r="B43" s="185" t="s">
        <v>6</v>
      </c>
      <c r="C43" s="187"/>
      <c r="D43" s="60">
        <f>SUMIF(F5:F40,"Bank In",G5:G40)-SUMIF(F5:F40,"Bank Ut",G5:G40)+SUMIF(F5:F40,"Kassa -&gt; Bank",G5:G40)-SUMIF(F5:F40,"Bank -&gt; Kassa",G5:G40)+'Bokföring 3'!D43</f>
        <v>0</v>
      </c>
      <c r="F43" s="158" t="s">
        <v>74</v>
      </c>
      <c r="G43" s="69">
        <f>SUMIF(F5:F40,"Bank In",G5:G40)+SUMIF(F5:F40,"Kassa In",G5:G40)+'Bokföring 3'!G43</f>
        <v>0</v>
      </c>
    </row>
    <row r="44" spans="2:7" ht="21.75" customHeight="1" thickBot="1">
      <c r="B44" s="185" t="s">
        <v>77</v>
      </c>
      <c r="C44" s="187"/>
      <c r="D44" s="60">
        <f>SUMIF(F5:F40,"Kassa In",G5:G40)-SUMIF(F5:F40,"Kassa Ut",G5:G40)+SUMIF(F5:F40,"Bank -&gt; Kassa",G5:G40)-SUMIF(F5:F40,"Kassa -&gt; Bank",G5:G40)+'Bokföring 3'!D44</f>
        <v>0</v>
      </c>
      <c r="F44" s="158" t="s">
        <v>78</v>
      </c>
      <c r="G44" s="60">
        <f>SUMIF(F5:F40,"Bank Ut",G5:G40)+SUMIF(F5:F40,"Kassa Ut",G5:G40)+'Bokföring 3'!G44</f>
        <v>0</v>
      </c>
    </row>
    <row r="45" spans="2:7" ht="21.75" customHeight="1" thickBot="1">
      <c r="B45" s="185" t="s">
        <v>106</v>
      </c>
      <c r="C45" s="187"/>
      <c r="D45" s="48">
        <f>D43+D44</f>
        <v>0</v>
      </c>
      <c r="F45" s="158" t="s">
        <v>76</v>
      </c>
      <c r="G45" s="48">
        <f>G43-G44</f>
        <v>0</v>
      </c>
    </row>
  </sheetData>
  <sheetProtection/>
  <mergeCells count="7">
    <mergeCell ref="B45:C45"/>
    <mergeCell ref="B2:G2"/>
    <mergeCell ref="C3:D3"/>
    <mergeCell ref="B42:D42"/>
    <mergeCell ref="F42:G42"/>
    <mergeCell ref="B43:C43"/>
    <mergeCell ref="B44:C44"/>
  </mergeCells>
  <conditionalFormatting sqref="G45 D45">
    <cfRule type="cellIs" priority="5" dxfId="73" operator="greaterThan" stopIfTrue="1">
      <formula>0</formula>
    </cfRule>
    <cfRule type="cellIs" priority="6" dxfId="74" operator="lessThan" stopIfTrue="1">
      <formula>0</formula>
    </cfRule>
  </conditionalFormatting>
  <conditionalFormatting sqref="G6:G13">
    <cfRule type="cellIs" priority="3" dxfId="2" operator="equal" stopIfTrue="1">
      <formula>"Biljettförsäljning"</formula>
    </cfRule>
  </conditionalFormatting>
  <conditionalFormatting sqref="G5">
    <cfRule type="expression" priority="4" dxfId="2" stopIfTrue="1">
      <formula>IF('Bokföring 4'!$F$5,Biljettförsäljning)</formula>
    </cfRule>
  </conditionalFormatting>
  <conditionalFormatting sqref="G14">
    <cfRule type="cellIs" priority="2" dxfId="2" operator="equal" stopIfTrue="1">
      <formula>"Biljettförsäljning"</formula>
    </cfRule>
  </conditionalFormatting>
  <conditionalFormatting sqref="G15:G25">
    <cfRule type="cellIs" priority="1" dxfId="2" operator="equal" stopIfTrue="1">
      <formula>"Biljettförsäljning"</formula>
    </cfRule>
  </conditionalFormatting>
  <dataValidations count="2">
    <dataValidation type="list" allowBlank="1" showInputMessage="1" showErrorMessage="1" sqref="B5:B40">
      <formula1>Poster_C2_C26</formula1>
    </dataValidation>
    <dataValidation type="list" allowBlank="1" showInputMessage="1" showErrorMessage="1" sqref="F5:F40">
      <formula1>Konton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5"/>
  <sheetViews>
    <sheetView zoomScale="80" zoomScaleNormal="80" zoomScalePageLayoutView="0" workbookViewId="0" topLeftCell="A1">
      <selection activeCell="D43" sqref="D43"/>
    </sheetView>
  </sheetViews>
  <sheetFormatPr defaultColWidth="11.140625" defaultRowHeight="15"/>
  <cols>
    <col min="1" max="1" width="2.7109375" style="0" customWidth="1"/>
    <col min="2" max="2" width="23.7109375" style="0" customWidth="1"/>
    <col min="3" max="3" width="10.7109375" style="0" customWidth="1"/>
    <col min="4" max="4" width="11.421875" style="0" customWidth="1"/>
    <col min="5" max="5" width="3.7109375" style="0" customWidth="1"/>
    <col min="6" max="7" width="10.7109375" style="0" customWidth="1"/>
    <col min="8" max="8" width="2.7109375" style="0" customWidth="1"/>
  </cols>
  <sheetData>
    <row r="1" ht="15.75" thickBot="1"/>
    <row r="2" spans="2:7" ht="28.5" customHeight="1" thickBot="1">
      <c r="B2" s="205" t="s">
        <v>73</v>
      </c>
      <c r="C2" s="206"/>
      <c r="D2" s="206"/>
      <c r="E2" s="206"/>
      <c r="F2" s="206"/>
      <c r="G2" s="207"/>
    </row>
    <row r="3" spans="2:7" ht="15.75" thickBot="1">
      <c r="B3" s="3"/>
      <c r="C3" s="211"/>
      <c r="D3" s="211"/>
      <c r="E3" s="3"/>
      <c r="F3" s="3"/>
      <c r="G3" s="3"/>
    </row>
    <row r="4" spans="2:7" ht="15.75" customHeight="1" thickBot="1">
      <c r="B4" s="160" t="s">
        <v>68</v>
      </c>
      <c r="C4" s="78" t="s">
        <v>69</v>
      </c>
      <c r="D4" s="161" t="s">
        <v>70</v>
      </c>
      <c r="E4" s="56"/>
      <c r="F4" s="57" t="s">
        <v>71</v>
      </c>
      <c r="G4" s="59" t="s">
        <v>72</v>
      </c>
    </row>
    <row r="5" spans="2:7" ht="15">
      <c r="B5" s="164"/>
      <c r="C5" s="165"/>
      <c r="D5" s="166">
        <v>145</v>
      </c>
      <c r="F5" s="23"/>
      <c r="G5" s="136"/>
    </row>
    <row r="6" spans="2:7" ht="15">
      <c r="B6" s="167"/>
      <c r="C6" s="162"/>
      <c r="D6" s="168">
        <v>146</v>
      </c>
      <c r="F6" s="25"/>
      <c r="G6" s="137"/>
    </row>
    <row r="7" spans="2:7" ht="15">
      <c r="B7" s="167"/>
      <c r="C7" s="162"/>
      <c r="D7" s="168">
        <v>147</v>
      </c>
      <c r="F7" s="25"/>
      <c r="G7" s="137"/>
    </row>
    <row r="8" spans="2:7" ht="15">
      <c r="B8" s="167"/>
      <c r="C8" s="162"/>
      <c r="D8" s="168">
        <v>148</v>
      </c>
      <c r="F8" s="25"/>
      <c r="G8" s="137"/>
    </row>
    <row r="9" spans="2:7" ht="15">
      <c r="B9" s="167"/>
      <c r="C9" s="162"/>
      <c r="D9" s="168">
        <v>149</v>
      </c>
      <c r="F9" s="25"/>
      <c r="G9" s="137"/>
    </row>
    <row r="10" spans="2:7" ht="15">
      <c r="B10" s="167"/>
      <c r="C10" s="162"/>
      <c r="D10" s="168">
        <v>150</v>
      </c>
      <c r="F10" s="25"/>
      <c r="G10" s="137"/>
    </row>
    <row r="11" spans="2:7" ht="15">
      <c r="B11" s="167"/>
      <c r="C11" s="162"/>
      <c r="D11" s="168">
        <v>151</v>
      </c>
      <c r="F11" s="25"/>
      <c r="G11" s="137"/>
    </row>
    <row r="12" spans="2:7" ht="15">
      <c r="B12" s="167"/>
      <c r="C12" s="162"/>
      <c r="D12" s="168">
        <v>152</v>
      </c>
      <c r="F12" s="25"/>
      <c r="G12" s="137"/>
    </row>
    <row r="13" spans="2:7" ht="15">
      <c r="B13" s="167"/>
      <c r="C13" s="162"/>
      <c r="D13" s="168">
        <v>153</v>
      </c>
      <c r="F13" s="25"/>
      <c r="G13" s="137"/>
    </row>
    <row r="14" spans="2:7" ht="15">
      <c r="B14" s="167"/>
      <c r="C14" s="162"/>
      <c r="D14" s="168">
        <v>154</v>
      </c>
      <c r="F14" s="25"/>
      <c r="G14" s="137"/>
    </row>
    <row r="15" spans="2:7" ht="15">
      <c r="B15" s="167"/>
      <c r="C15" s="162"/>
      <c r="D15" s="168">
        <v>155</v>
      </c>
      <c r="F15" s="25"/>
      <c r="G15" s="137"/>
    </row>
    <row r="16" spans="2:7" ht="15">
      <c r="B16" s="167"/>
      <c r="C16" s="162"/>
      <c r="D16" s="168">
        <v>156</v>
      </c>
      <c r="F16" s="25"/>
      <c r="G16" s="137"/>
    </row>
    <row r="17" spans="2:7" ht="15">
      <c r="B17" s="167"/>
      <c r="C17" s="162"/>
      <c r="D17" s="168">
        <v>157</v>
      </c>
      <c r="F17" s="25"/>
      <c r="G17" s="137"/>
    </row>
    <row r="18" spans="2:7" ht="15">
      <c r="B18" s="167"/>
      <c r="C18" s="162"/>
      <c r="D18" s="168">
        <v>158</v>
      </c>
      <c r="F18" s="25"/>
      <c r="G18" s="137"/>
    </row>
    <row r="19" spans="2:7" ht="15">
      <c r="B19" s="167"/>
      <c r="C19" s="162"/>
      <c r="D19" s="168">
        <v>159</v>
      </c>
      <c r="F19" s="25"/>
      <c r="G19" s="137"/>
    </row>
    <row r="20" spans="2:7" ht="15">
      <c r="B20" s="167"/>
      <c r="C20" s="162"/>
      <c r="D20" s="168">
        <v>160</v>
      </c>
      <c r="F20" s="25"/>
      <c r="G20" s="137"/>
    </row>
    <row r="21" spans="2:7" ht="15">
      <c r="B21" s="167"/>
      <c r="C21" s="162"/>
      <c r="D21" s="168">
        <v>161</v>
      </c>
      <c r="F21" s="25"/>
      <c r="G21" s="137"/>
    </row>
    <row r="22" spans="2:7" ht="15">
      <c r="B22" s="167"/>
      <c r="C22" s="162"/>
      <c r="D22" s="168">
        <v>162</v>
      </c>
      <c r="F22" s="25"/>
      <c r="G22" s="137"/>
    </row>
    <row r="23" spans="2:7" ht="15">
      <c r="B23" s="167"/>
      <c r="C23" s="162"/>
      <c r="D23" s="168">
        <v>163</v>
      </c>
      <c r="F23" s="25"/>
      <c r="G23" s="137"/>
    </row>
    <row r="24" spans="2:9" ht="15">
      <c r="B24" s="167"/>
      <c r="C24" s="162"/>
      <c r="D24" s="168">
        <v>164</v>
      </c>
      <c r="F24" s="25"/>
      <c r="G24" s="137"/>
      <c r="I24" s="49"/>
    </row>
    <row r="25" spans="2:7" ht="15">
      <c r="B25" s="167"/>
      <c r="C25" s="162"/>
      <c r="D25" s="168">
        <v>165</v>
      </c>
      <c r="F25" s="25"/>
      <c r="G25" s="137"/>
    </row>
    <row r="26" spans="2:7" ht="15">
      <c r="B26" s="169"/>
      <c r="C26" s="163"/>
      <c r="D26" s="168">
        <v>166</v>
      </c>
      <c r="F26" s="50"/>
      <c r="G26" s="134"/>
    </row>
    <row r="27" spans="2:7" ht="15">
      <c r="B27" s="169"/>
      <c r="C27" s="163"/>
      <c r="D27" s="168">
        <v>167</v>
      </c>
      <c r="F27" s="50"/>
      <c r="G27" s="134"/>
    </row>
    <row r="28" spans="2:7" ht="15">
      <c r="B28" s="169"/>
      <c r="C28" s="163"/>
      <c r="D28" s="168">
        <v>168</v>
      </c>
      <c r="F28" s="50"/>
      <c r="G28" s="134"/>
    </row>
    <row r="29" spans="2:7" ht="15">
      <c r="B29" s="169"/>
      <c r="C29" s="163"/>
      <c r="D29" s="168">
        <v>169</v>
      </c>
      <c r="F29" s="50"/>
      <c r="G29" s="134"/>
    </row>
    <row r="30" spans="2:7" ht="15">
      <c r="B30" s="169"/>
      <c r="C30" s="163"/>
      <c r="D30" s="168">
        <v>170</v>
      </c>
      <c r="F30" s="50"/>
      <c r="G30" s="134"/>
    </row>
    <row r="31" spans="2:7" ht="15">
      <c r="B31" s="169"/>
      <c r="C31" s="163"/>
      <c r="D31" s="168">
        <v>171</v>
      </c>
      <c r="F31" s="50"/>
      <c r="G31" s="134"/>
    </row>
    <row r="32" spans="2:7" ht="15">
      <c r="B32" s="169"/>
      <c r="C32" s="163"/>
      <c r="D32" s="168">
        <v>172</v>
      </c>
      <c r="F32" s="50"/>
      <c r="G32" s="134"/>
    </row>
    <row r="33" spans="2:7" ht="15">
      <c r="B33" s="169"/>
      <c r="C33" s="163"/>
      <c r="D33" s="168">
        <v>173</v>
      </c>
      <c r="F33" s="50"/>
      <c r="G33" s="134"/>
    </row>
    <row r="34" spans="2:7" ht="15">
      <c r="B34" s="169"/>
      <c r="C34" s="163"/>
      <c r="D34" s="168">
        <v>174</v>
      </c>
      <c r="F34" s="50"/>
      <c r="G34" s="134"/>
    </row>
    <row r="35" spans="2:7" ht="15">
      <c r="B35" s="169"/>
      <c r="C35" s="163"/>
      <c r="D35" s="168">
        <v>175</v>
      </c>
      <c r="F35" s="50"/>
      <c r="G35" s="134"/>
    </row>
    <row r="36" spans="2:7" ht="15">
      <c r="B36" s="169"/>
      <c r="C36" s="163"/>
      <c r="D36" s="168">
        <v>176</v>
      </c>
      <c r="F36" s="50"/>
      <c r="G36" s="134"/>
    </row>
    <row r="37" spans="2:7" ht="15">
      <c r="B37" s="169"/>
      <c r="C37" s="163"/>
      <c r="D37" s="168">
        <v>177</v>
      </c>
      <c r="F37" s="50"/>
      <c r="G37" s="134"/>
    </row>
    <row r="38" spans="2:7" ht="15">
      <c r="B38" s="169"/>
      <c r="C38" s="163"/>
      <c r="D38" s="168">
        <v>178</v>
      </c>
      <c r="F38" s="50"/>
      <c r="G38" s="134"/>
    </row>
    <row r="39" spans="2:7" ht="15">
      <c r="B39" s="169"/>
      <c r="C39" s="163"/>
      <c r="D39" s="168">
        <v>179</v>
      </c>
      <c r="F39" s="50"/>
      <c r="G39" s="134"/>
    </row>
    <row r="40" spans="2:7" ht="15.75" thickBot="1">
      <c r="B40" s="170"/>
      <c r="C40" s="171"/>
      <c r="D40" s="172">
        <v>180</v>
      </c>
      <c r="F40" s="51"/>
      <c r="G40" s="135"/>
    </row>
    <row r="41" ht="15.75" thickBot="1">
      <c r="D41" s="7"/>
    </row>
    <row r="42" spans="2:7" s="40" customFormat="1" ht="27" customHeight="1" thickBot="1">
      <c r="B42" s="208" t="s">
        <v>106</v>
      </c>
      <c r="C42" s="210"/>
      <c r="D42" s="209"/>
      <c r="F42" s="208" t="s">
        <v>76</v>
      </c>
      <c r="G42" s="209"/>
    </row>
    <row r="43" spans="2:7" ht="21.75" customHeight="1" thickBot="1">
      <c r="B43" s="185" t="s">
        <v>6</v>
      </c>
      <c r="C43" s="187"/>
      <c r="D43" s="60">
        <f>SUMIF(F5:F40,"Bank In",G5:G40)-SUMIF(F5:F40,"Bank Ut",G5:G40)+SUMIF(F5:F40,"Kassa -&gt; Bank",G5:G40)-SUMIF(F5:F40,"Bank -&gt; Kassa",G5:G40)+'Bokföring 4'!D43</f>
        <v>0</v>
      </c>
      <c r="F43" s="158" t="s">
        <v>74</v>
      </c>
      <c r="G43" s="69">
        <f>SUMIF(F5:F40,"Bank In",G5:G40)+SUMIF(F5:F40,"Kassa In",G5:G40)+'Bokföring 4'!G43</f>
        <v>0</v>
      </c>
    </row>
    <row r="44" spans="2:7" ht="21.75" customHeight="1" thickBot="1">
      <c r="B44" s="185" t="s">
        <v>77</v>
      </c>
      <c r="C44" s="187"/>
      <c r="D44" s="60">
        <f>SUMIF(F5:F40,"Kassa In",G5:G40)-SUMIF(F5:F40,"Kassa Ut",G5:G40)+SUMIF(F5:F40,"Bank -&gt; Kassa",G5:G40)-SUMIF(F5:F40,"Kassa -&gt; Bank",G5:G40)+'Bokföring 4'!D44</f>
        <v>0</v>
      </c>
      <c r="F44" s="158" t="s">
        <v>78</v>
      </c>
      <c r="G44" s="60">
        <f>SUMIF(F5:F40,"Bank Ut",G5:G40)+SUMIF(F5:F40,"Kassa Ut",G5:G40)+'Bokföring 4'!G44</f>
        <v>0</v>
      </c>
    </row>
    <row r="45" spans="2:7" ht="21.75" customHeight="1" thickBot="1">
      <c r="B45" s="185" t="s">
        <v>106</v>
      </c>
      <c r="C45" s="187"/>
      <c r="D45" s="48">
        <f>D43+D44</f>
        <v>0</v>
      </c>
      <c r="F45" s="158" t="s">
        <v>76</v>
      </c>
      <c r="G45" s="48">
        <f>G43-G44</f>
        <v>0</v>
      </c>
    </row>
  </sheetData>
  <sheetProtection/>
  <mergeCells count="7">
    <mergeCell ref="B45:C45"/>
    <mergeCell ref="B2:G2"/>
    <mergeCell ref="C3:D3"/>
    <mergeCell ref="B42:D42"/>
    <mergeCell ref="F42:G42"/>
    <mergeCell ref="B43:C43"/>
    <mergeCell ref="B44:C44"/>
  </mergeCells>
  <conditionalFormatting sqref="G45 D45">
    <cfRule type="cellIs" priority="5" dxfId="73" operator="greaterThan" stopIfTrue="1">
      <formula>0</formula>
    </cfRule>
    <cfRule type="cellIs" priority="6" dxfId="74" operator="lessThan" stopIfTrue="1">
      <formula>0</formula>
    </cfRule>
  </conditionalFormatting>
  <conditionalFormatting sqref="G6:G13">
    <cfRule type="cellIs" priority="3" dxfId="2" operator="equal" stopIfTrue="1">
      <formula>"Biljettförsäljning"</formula>
    </cfRule>
  </conditionalFormatting>
  <conditionalFormatting sqref="G5">
    <cfRule type="expression" priority="4" dxfId="2" stopIfTrue="1">
      <formula>IF('Bokföring 5'!$F$5,Biljettförsäljning)</formula>
    </cfRule>
  </conditionalFormatting>
  <conditionalFormatting sqref="G14">
    <cfRule type="cellIs" priority="2" dxfId="2" operator="equal" stopIfTrue="1">
      <formula>"Biljettförsäljning"</formula>
    </cfRule>
  </conditionalFormatting>
  <conditionalFormatting sqref="G15:G25">
    <cfRule type="cellIs" priority="1" dxfId="2" operator="equal" stopIfTrue="1">
      <formula>"Biljettförsäljning"</formula>
    </cfRule>
  </conditionalFormatting>
  <dataValidations count="2">
    <dataValidation type="list" allowBlank="1" showInputMessage="1" showErrorMessage="1" sqref="F5:F40">
      <formula1>Konton</formula1>
    </dataValidation>
    <dataValidation type="list" allowBlank="1" showInputMessage="1" showErrorMessage="1" sqref="B5:B40">
      <formula1>Poster_C2_C26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="80" zoomScaleNormal="80" zoomScalePageLayoutView="0" workbookViewId="0" topLeftCell="A1">
      <selection activeCell="J9" sqref="J9"/>
    </sheetView>
  </sheetViews>
  <sheetFormatPr defaultColWidth="11.140625" defaultRowHeight="15"/>
  <cols>
    <col min="1" max="1" width="2.7109375" style="0" customWidth="1"/>
    <col min="2" max="2" width="23.7109375" style="0" customWidth="1"/>
    <col min="3" max="3" width="10.7109375" style="0" customWidth="1"/>
    <col min="4" max="4" width="11.421875" style="0" customWidth="1"/>
    <col min="5" max="5" width="3.7109375" style="0" customWidth="1"/>
    <col min="6" max="7" width="10.7109375" style="0" customWidth="1"/>
    <col min="8" max="8" width="2.7109375" style="0" customWidth="1"/>
  </cols>
  <sheetData>
    <row r="1" ht="15.75" thickBot="1"/>
    <row r="2" spans="2:7" ht="28.5" customHeight="1" thickBot="1">
      <c r="B2" s="205" t="s">
        <v>73</v>
      </c>
      <c r="C2" s="206"/>
      <c r="D2" s="206"/>
      <c r="E2" s="206"/>
      <c r="F2" s="206"/>
      <c r="G2" s="207"/>
    </row>
    <row r="3" spans="2:7" ht="15.75" thickBot="1">
      <c r="B3" s="3"/>
      <c r="C3" s="211"/>
      <c r="D3" s="211"/>
      <c r="E3" s="3"/>
      <c r="F3" s="3"/>
      <c r="G3" s="3"/>
    </row>
    <row r="4" spans="2:7" ht="15.75" customHeight="1" thickBot="1">
      <c r="B4" s="160" t="s">
        <v>68</v>
      </c>
      <c r="C4" s="78" t="s">
        <v>69</v>
      </c>
      <c r="D4" s="161" t="s">
        <v>70</v>
      </c>
      <c r="E4" s="56"/>
      <c r="F4" s="57" t="s">
        <v>71</v>
      </c>
      <c r="G4" s="59" t="s">
        <v>72</v>
      </c>
    </row>
    <row r="5" spans="2:7" ht="15">
      <c r="B5" s="164"/>
      <c r="C5" s="165"/>
      <c r="D5" s="166">
        <v>181</v>
      </c>
      <c r="F5" s="23"/>
      <c r="G5" s="136"/>
    </row>
    <row r="6" spans="2:7" ht="15">
      <c r="B6" s="167"/>
      <c r="C6" s="162"/>
      <c r="D6" s="168">
        <v>182</v>
      </c>
      <c r="F6" s="25"/>
      <c r="G6" s="137"/>
    </row>
    <row r="7" spans="2:7" ht="15">
      <c r="B7" s="167"/>
      <c r="C7" s="162"/>
      <c r="D7" s="168">
        <v>183</v>
      </c>
      <c r="F7" s="25"/>
      <c r="G7" s="137"/>
    </row>
    <row r="8" spans="2:7" ht="15">
      <c r="B8" s="167"/>
      <c r="C8" s="162"/>
      <c r="D8" s="168">
        <v>184</v>
      </c>
      <c r="F8" s="25"/>
      <c r="G8" s="137"/>
    </row>
    <row r="9" spans="2:7" ht="15">
      <c r="B9" s="167"/>
      <c r="C9" s="162"/>
      <c r="D9" s="168">
        <v>185</v>
      </c>
      <c r="F9" s="25"/>
      <c r="G9" s="137"/>
    </row>
    <row r="10" spans="2:7" ht="15">
      <c r="B10" s="167"/>
      <c r="C10" s="162"/>
      <c r="D10" s="168">
        <v>186</v>
      </c>
      <c r="F10" s="25"/>
      <c r="G10" s="137"/>
    </row>
    <row r="11" spans="2:7" ht="15">
      <c r="B11" s="167"/>
      <c r="C11" s="162"/>
      <c r="D11" s="168">
        <v>187</v>
      </c>
      <c r="F11" s="25"/>
      <c r="G11" s="137"/>
    </row>
    <row r="12" spans="2:7" ht="15">
      <c r="B12" s="167"/>
      <c r="C12" s="162"/>
      <c r="D12" s="168">
        <v>188</v>
      </c>
      <c r="F12" s="25"/>
      <c r="G12" s="137"/>
    </row>
    <row r="13" spans="2:7" ht="15">
      <c r="B13" s="167"/>
      <c r="C13" s="162"/>
      <c r="D13" s="168">
        <v>189</v>
      </c>
      <c r="F13" s="25"/>
      <c r="G13" s="137"/>
    </row>
    <row r="14" spans="2:7" ht="15">
      <c r="B14" s="167"/>
      <c r="C14" s="162"/>
      <c r="D14" s="168">
        <v>190</v>
      </c>
      <c r="F14" s="25"/>
      <c r="G14" s="137"/>
    </row>
    <row r="15" spans="2:7" ht="15">
      <c r="B15" s="167"/>
      <c r="C15" s="162"/>
      <c r="D15" s="168">
        <v>191</v>
      </c>
      <c r="F15" s="25"/>
      <c r="G15" s="137"/>
    </row>
    <row r="16" spans="2:7" ht="15">
      <c r="B16" s="167"/>
      <c r="C16" s="162"/>
      <c r="D16" s="168">
        <v>192</v>
      </c>
      <c r="F16" s="25"/>
      <c r="G16" s="137"/>
    </row>
    <row r="17" spans="2:7" ht="15">
      <c r="B17" s="167"/>
      <c r="C17" s="162"/>
      <c r="D17" s="168">
        <v>193</v>
      </c>
      <c r="F17" s="25"/>
      <c r="G17" s="137"/>
    </row>
    <row r="18" spans="2:7" ht="15">
      <c r="B18" s="167"/>
      <c r="C18" s="162"/>
      <c r="D18" s="168">
        <v>194</v>
      </c>
      <c r="F18" s="25"/>
      <c r="G18" s="137"/>
    </row>
    <row r="19" spans="2:7" ht="15">
      <c r="B19" s="167"/>
      <c r="C19" s="162"/>
      <c r="D19" s="168">
        <v>195</v>
      </c>
      <c r="F19" s="25"/>
      <c r="G19" s="137"/>
    </row>
    <row r="20" spans="2:7" ht="15">
      <c r="B20" s="167"/>
      <c r="C20" s="162"/>
      <c r="D20" s="168">
        <v>196</v>
      </c>
      <c r="F20" s="25"/>
      <c r="G20" s="137"/>
    </row>
    <row r="21" spans="2:7" ht="15">
      <c r="B21" s="167"/>
      <c r="C21" s="162"/>
      <c r="D21" s="168">
        <v>197</v>
      </c>
      <c r="F21" s="25"/>
      <c r="G21" s="137"/>
    </row>
    <row r="22" spans="2:7" ht="15">
      <c r="B22" s="167"/>
      <c r="C22" s="162"/>
      <c r="D22" s="168">
        <v>198</v>
      </c>
      <c r="F22" s="25"/>
      <c r="G22" s="137"/>
    </row>
    <row r="23" spans="2:7" ht="15">
      <c r="B23" s="167"/>
      <c r="C23" s="162"/>
      <c r="D23" s="168">
        <v>199</v>
      </c>
      <c r="F23" s="25"/>
      <c r="G23" s="137"/>
    </row>
    <row r="24" spans="2:9" ht="15">
      <c r="B24" s="167"/>
      <c r="C24" s="162"/>
      <c r="D24" s="168">
        <v>200</v>
      </c>
      <c r="F24" s="25"/>
      <c r="G24" s="137"/>
      <c r="I24" s="49"/>
    </row>
    <row r="25" spans="2:7" ht="15">
      <c r="B25" s="167"/>
      <c r="C25" s="162"/>
      <c r="D25" s="168">
        <v>201</v>
      </c>
      <c r="F25" s="25"/>
      <c r="G25" s="137"/>
    </row>
    <row r="26" spans="2:7" ht="15">
      <c r="B26" s="169"/>
      <c r="C26" s="163"/>
      <c r="D26" s="168">
        <v>202</v>
      </c>
      <c r="F26" s="50"/>
      <c r="G26" s="134"/>
    </row>
    <row r="27" spans="2:7" ht="15">
      <c r="B27" s="169"/>
      <c r="C27" s="163"/>
      <c r="D27" s="168">
        <v>203</v>
      </c>
      <c r="F27" s="50"/>
      <c r="G27" s="134"/>
    </row>
    <row r="28" spans="2:7" ht="15">
      <c r="B28" s="169"/>
      <c r="C28" s="163"/>
      <c r="D28" s="168">
        <v>204</v>
      </c>
      <c r="F28" s="50"/>
      <c r="G28" s="134"/>
    </row>
    <row r="29" spans="2:7" ht="15">
      <c r="B29" s="169"/>
      <c r="C29" s="163"/>
      <c r="D29" s="168">
        <v>205</v>
      </c>
      <c r="F29" s="50"/>
      <c r="G29" s="134"/>
    </row>
    <row r="30" spans="2:7" ht="15">
      <c r="B30" s="169"/>
      <c r="C30" s="163"/>
      <c r="D30" s="168">
        <v>206</v>
      </c>
      <c r="F30" s="50"/>
      <c r="G30" s="134"/>
    </row>
    <row r="31" spans="2:7" ht="15">
      <c r="B31" s="169"/>
      <c r="C31" s="163"/>
      <c r="D31" s="168">
        <v>207</v>
      </c>
      <c r="F31" s="50"/>
      <c r="G31" s="134"/>
    </row>
    <row r="32" spans="2:7" ht="15">
      <c r="B32" s="169"/>
      <c r="C32" s="163"/>
      <c r="D32" s="168">
        <v>208</v>
      </c>
      <c r="F32" s="50"/>
      <c r="G32" s="134"/>
    </row>
    <row r="33" spans="2:7" ht="15">
      <c r="B33" s="169"/>
      <c r="C33" s="163"/>
      <c r="D33" s="168">
        <v>209</v>
      </c>
      <c r="F33" s="50"/>
      <c r="G33" s="134"/>
    </row>
    <row r="34" spans="2:7" ht="15">
      <c r="B34" s="169"/>
      <c r="C34" s="163"/>
      <c r="D34" s="168">
        <v>210</v>
      </c>
      <c r="F34" s="50"/>
      <c r="G34" s="134"/>
    </row>
    <row r="35" spans="2:7" ht="15">
      <c r="B35" s="169"/>
      <c r="C35" s="163"/>
      <c r="D35" s="168">
        <v>211</v>
      </c>
      <c r="F35" s="50"/>
      <c r="G35" s="134"/>
    </row>
    <row r="36" spans="2:7" ht="15">
      <c r="B36" s="169"/>
      <c r="C36" s="163"/>
      <c r="D36" s="168">
        <v>212</v>
      </c>
      <c r="F36" s="50"/>
      <c r="G36" s="134"/>
    </row>
    <row r="37" spans="2:7" ht="15">
      <c r="B37" s="169"/>
      <c r="C37" s="163"/>
      <c r="D37" s="168">
        <v>213</v>
      </c>
      <c r="F37" s="50"/>
      <c r="G37" s="134"/>
    </row>
    <row r="38" spans="2:7" ht="15">
      <c r="B38" s="169"/>
      <c r="C38" s="163"/>
      <c r="D38" s="168">
        <v>214</v>
      </c>
      <c r="F38" s="50"/>
      <c r="G38" s="134"/>
    </row>
    <row r="39" spans="2:7" ht="15">
      <c r="B39" s="169"/>
      <c r="C39" s="163"/>
      <c r="D39" s="168">
        <v>215</v>
      </c>
      <c r="F39" s="50"/>
      <c r="G39" s="134"/>
    </row>
    <row r="40" spans="2:7" ht="15.75" thickBot="1">
      <c r="B40" s="170"/>
      <c r="C40" s="171"/>
      <c r="D40" s="172">
        <v>216</v>
      </c>
      <c r="F40" s="51"/>
      <c r="G40" s="135"/>
    </row>
    <row r="41" ht="15.75" thickBot="1">
      <c r="D41" s="7"/>
    </row>
    <row r="42" spans="2:7" s="40" customFormat="1" ht="27" customHeight="1" thickBot="1">
      <c r="B42" s="208" t="s">
        <v>106</v>
      </c>
      <c r="C42" s="210"/>
      <c r="D42" s="209"/>
      <c r="F42" s="208" t="s">
        <v>76</v>
      </c>
      <c r="G42" s="209"/>
    </row>
    <row r="43" spans="2:7" ht="21.75" customHeight="1" thickBot="1">
      <c r="B43" s="185" t="s">
        <v>6</v>
      </c>
      <c r="C43" s="187"/>
      <c r="D43" s="60">
        <f>SUMIF(F5:F40,"Bank In",G5:G40)-SUMIF(F5:F40,"Bank Ut",G5:G40)+SUMIF(F5:F40,"Kassa -&gt; Bank",G5:G40)-SUMIF(F5:F40,"Bank -&gt; Kassa",G5:G40)+'Bokföring 5'!D43</f>
        <v>0</v>
      </c>
      <c r="F43" s="159" t="s">
        <v>74</v>
      </c>
      <c r="G43" s="69">
        <f>SUMIF(F5:F40,"Bank In",G5:G40)+SUMIF(F5:F40,"Kassa In",G5:G40)+'Bokföring 5'!G43</f>
        <v>0</v>
      </c>
    </row>
    <row r="44" spans="2:7" ht="21.75" customHeight="1" thickBot="1">
      <c r="B44" s="185" t="s">
        <v>77</v>
      </c>
      <c r="C44" s="187"/>
      <c r="D44" s="60">
        <f>SUMIF(F5:F40,"Kassa In",G5:G40)-SUMIF(F5:F40,"Kassa Ut",G5:G40)+SUMIF(F5:F40,"Bank -&gt; Kassa",G5:G40)-SUMIF(F5:F40,"Kassa -&gt; Bank",G5:G40)+'Bokföring 5'!D44</f>
        <v>0</v>
      </c>
      <c r="F44" s="159" t="s">
        <v>78</v>
      </c>
      <c r="G44" s="60">
        <f>SUMIF(F5:F40,"Bank Ut",G5:G40)+SUMIF(F5:F40,"Kassa Ut",G5:G40)+'Bokföring 5'!G44</f>
        <v>0</v>
      </c>
    </row>
    <row r="45" spans="2:7" ht="21.75" customHeight="1" thickBot="1">
      <c r="B45" s="185" t="s">
        <v>106</v>
      </c>
      <c r="C45" s="187"/>
      <c r="D45" s="48">
        <f>D43+D44</f>
        <v>0</v>
      </c>
      <c r="F45" s="159" t="s">
        <v>76</v>
      </c>
      <c r="G45" s="48">
        <f>G43-G44</f>
        <v>0</v>
      </c>
    </row>
  </sheetData>
  <sheetProtection/>
  <mergeCells count="7">
    <mergeCell ref="B45:C45"/>
    <mergeCell ref="B2:G2"/>
    <mergeCell ref="C3:D3"/>
    <mergeCell ref="B42:D42"/>
    <mergeCell ref="F42:G42"/>
    <mergeCell ref="B43:C43"/>
    <mergeCell ref="B44:C44"/>
  </mergeCells>
  <conditionalFormatting sqref="G45 D45">
    <cfRule type="cellIs" priority="5" dxfId="73" operator="greaterThan" stopIfTrue="1">
      <formula>0</formula>
    </cfRule>
    <cfRule type="cellIs" priority="6" dxfId="74" operator="lessThan" stopIfTrue="1">
      <formula>0</formula>
    </cfRule>
  </conditionalFormatting>
  <conditionalFormatting sqref="G6:G13">
    <cfRule type="cellIs" priority="3" dxfId="2" operator="equal" stopIfTrue="1">
      <formula>"Biljettförsäljning"</formula>
    </cfRule>
  </conditionalFormatting>
  <conditionalFormatting sqref="G5">
    <cfRule type="expression" priority="4" dxfId="2" stopIfTrue="1">
      <formula>IF('Bokföring 6'!$F$5,Biljettförsäljning)</formula>
    </cfRule>
  </conditionalFormatting>
  <conditionalFormatting sqref="G14">
    <cfRule type="cellIs" priority="2" dxfId="2" operator="equal" stopIfTrue="1">
      <formula>"Biljettförsäljning"</formula>
    </cfRule>
  </conditionalFormatting>
  <conditionalFormatting sqref="G15:G25">
    <cfRule type="cellIs" priority="1" dxfId="2" operator="equal" stopIfTrue="1">
      <formula>"Biljettförsäljning"</formula>
    </cfRule>
  </conditionalFormatting>
  <dataValidations count="2">
    <dataValidation type="list" allowBlank="1" showInputMessage="1" showErrorMessage="1" sqref="B5:B40">
      <formula1>Poster_C2_C26</formula1>
    </dataValidation>
    <dataValidation type="list" allowBlank="1" showInputMessage="1" showErrorMessage="1" sqref="F5:F40">
      <formula1>Konton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I45"/>
  <sheetViews>
    <sheetView zoomScale="80" zoomScaleNormal="80" zoomScalePageLayoutView="0" workbookViewId="0" topLeftCell="A1">
      <selection activeCell="G45" sqref="G45"/>
    </sheetView>
  </sheetViews>
  <sheetFormatPr defaultColWidth="11.140625" defaultRowHeight="15"/>
  <cols>
    <col min="1" max="1" width="2.7109375" style="0" customWidth="1"/>
    <col min="2" max="2" width="23.7109375" style="0" customWidth="1"/>
    <col min="3" max="3" width="10.7109375" style="0" customWidth="1"/>
    <col min="4" max="4" width="11.421875" style="0" customWidth="1"/>
    <col min="5" max="5" width="3.7109375" style="0" customWidth="1"/>
    <col min="6" max="7" width="10.7109375" style="0" customWidth="1"/>
    <col min="8" max="8" width="2.7109375" style="0" customWidth="1"/>
  </cols>
  <sheetData>
    <row r="1" ht="15.75" thickBot="1"/>
    <row r="2" spans="2:7" ht="28.5" customHeight="1" thickBot="1">
      <c r="B2" s="205" t="s">
        <v>73</v>
      </c>
      <c r="C2" s="206"/>
      <c r="D2" s="206"/>
      <c r="E2" s="206"/>
      <c r="F2" s="206"/>
      <c r="G2" s="207"/>
    </row>
    <row r="3" spans="2:7" ht="15.75" thickBot="1">
      <c r="B3" s="3"/>
      <c r="C3" s="211"/>
      <c r="D3" s="211"/>
      <c r="E3" s="3"/>
      <c r="F3" s="3"/>
      <c r="G3" s="3"/>
    </row>
    <row r="4" spans="2:7" ht="15.75" customHeight="1" thickBot="1">
      <c r="B4" s="160" t="s">
        <v>68</v>
      </c>
      <c r="C4" s="78" t="s">
        <v>69</v>
      </c>
      <c r="D4" s="161" t="s">
        <v>70</v>
      </c>
      <c r="E4" s="56"/>
      <c r="F4" s="57" t="s">
        <v>71</v>
      </c>
      <c r="G4" s="59" t="s">
        <v>72</v>
      </c>
    </row>
    <row r="5" spans="2:7" ht="15">
      <c r="B5" s="164"/>
      <c r="C5" s="165"/>
      <c r="D5" s="166">
        <v>217</v>
      </c>
      <c r="F5" s="23"/>
      <c r="G5" s="136"/>
    </row>
    <row r="6" spans="2:7" ht="15">
      <c r="B6" s="167"/>
      <c r="C6" s="162"/>
      <c r="D6" s="168">
        <v>218</v>
      </c>
      <c r="F6" s="25"/>
      <c r="G6" s="137"/>
    </row>
    <row r="7" spans="2:7" ht="15">
      <c r="B7" s="167"/>
      <c r="C7" s="162"/>
      <c r="D7" s="168">
        <v>219</v>
      </c>
      <c r="F7" s="25"/>
      <c r="G7" s="137"/>
    </row>
    <row r="8" spans="2:7" ht="15">
      <c r="B8" s="167"/>
      <c r="C8" s="162"/>
      <c r="D8" s="168">
        <v>220</v>
      </c>
      <c r="F8" s="25"/>
      <c r="G8" s="137"/>
    </row>
    <row r="9" spans="2:7" ht="15">
      <c r="B9" s="167"/>
      <c r="C9" s="162"/>
      <c r="D9" s="168">
        <v>221</v>
      </c>
      <c r="F9" s="25"/>
      <c r="G9" s="137"/>
    </row>
    <row r="10" spans="2:7" ht="15">
      <c r="B10" s="167"/>
      <c r="C10" s="162"/>
      <c r="D10" s="168">
        <v>222</v>
      </c>
      <c r="F10" s="25"/>
      <c r="G10" s="137"/>
    </row>
    <row r="11" spans="2:7" ht="15">
      <c r="B11" s="167"/>
      <c r="C11" s="162"/>
      <c r="D11" s="168">
        <v>223</v>
      </c>
      <c r="F11" s="25"/>
      <c r="G11" s="137"/>
    </row>
    <row r="12" spans="2:7" ht="15">
      <c r="B12" s="167"/>
      <c r="C12" s="162"/>
      <c r="D12" s="168">
        <v>224</v>
      </c>
      <c r="F12" s="25"/>
      <c r="G12" s="137"/>
    </row>
    <row r="13" spans="2:7" ht="15">
      <c r="B13" s="167"/>
      <c r="C13" s="162"/>
      <c r="D13" s="168">
        <v>225</v>
      </c>
      <c r="F13" s="25"/>
      <c r="G13" s="137"/>
    </row>
    <row r="14" spans="2:7" ht="15">
      <c r="B14" s="167"/>
      <c r="C14" s="162"/>
      <c r="D14" s="168">
        <v>226</v>
      </c>
      <c r="F14" s="25"/>
      <c r="G14" s="137"/>
    </row>
    <row r="15" spans="2:7" ht="15">
      <c r="B15" s="167"/>
      <c r="C15" s="162"/>
      <c r="D15" s="168">
        <v>227</v>
      </c>
      <c r="F15" s="25"/>
      <c r="G15" s="137"/>
    </row>
    <row r="16" spans="2:7" ht="15">
      <c r="B16" s="167"/>
      <c r="C16" s="162"/>
      <c r="D16" s="168">
        <v>228</v>
      </c>
      <c r="F16" s="25"/>
      <c r="G16" s="137"/>
    </row>
    <row r="17" spans="2:7" ht="15">
      <c r="B17" s="167"/>
      <c r="C17" s="162"/>
      <c r="D17" s="168">
        <v>229</v>
      </c>
      <c r="F17" s="25"/>
      <c r="G17" s="137"/>
    </row>
    <row r="18" spans="2:7" ht="15">
      <c r="B18" s="167"/>
      <c r="C18" s="162"/>
      <c r="D18" s="168">
        <v>230</v>
      </c>
      <c r="F18" s="25"/>
      <c r="G18" s="137"/>
    </row>
    <row r="19" spans="2:7" ht="15">
      <c r="B19" s="167"/>
      <c r="C19" s="162"/>
      <c r="D19" s="168">
        <v>231</v>
      </c>
      <c r="F19" s="25"/>
      <c r="G19" s="137"/>
    </row>
    <row r="20" spans="2:7" ht="15">
      <c r="B20" s="167"/>
      <c r="C20" s="162"/>
      <c r="D20" s="168">
        <v>232</v>
      </c>
      <c r="F20" s="25"/>
      <c r="G20" s="137"/>
    </row>
    <row r="21" spans="2:7" ht="15">
      <c r="B21" s="167"/>
      <c r="C21" s="162"/>
      <c r="D21" s="168">
        <v>233</v>
      </c>
      <c r="F21" s="25"/>
      <c r="G21" s="137"/>
    </row>
    <row r="22" spans="2:7" ht="15">
      <c r="B22" s="167"/>
      <c r="C22" s="162"/>
      <c r="D22" s="168">
        <v>234</v>
      </c>
      <c r="F22" s="25"/>
      <c r="G22" s="137"/>
    </row>
    <row r="23" spans="2:7" ht="15">
      <c r="B23" s="167"/>
      <c r="C23" s="162"/>
      <c r="D23" s="168">
        <v>235</v>
      </c>
      <c r="F23" s="25"/>
      <c r="G23" s="137"/>
    </row>
    <row r="24" spans="2:9" ht="15">
      <c r="B24" s="167"/>
      <c r="C24" s="162"/>
      <c r="D24" s="168">
        <v>236</v>
      </c>
      <c r="F24" s="25"/>
      <c r="G24" s="137"/>
      <c r="I24" s="49"/>
    </row>
    <row r="25" spans="2:7" ht="15">
      <c r="B25" s="167"/>
      <c r="C25" s="162"/>
      <c r="D25" s="168">
        <v>237</v>
      </c>
      <c r="F25" s="25"/>
      <c r="G25" s="137"/>
    </row>
    <row r="26" spans="2:7" ht="15">
      <c r="B26" s="169"/>
      <c r="C26" s="163"/>
      <c r="D26" s="168">
        <v>238</v>
      </c>
      <c r="F26" s="50"/>
      <c r="G26" s="134"/>
    </row>
    <row r="27" spans="2:7" ht="15">
      <c r="B27" s="169"/>
      <c r="C27" s="163"/>
      <c r="D27" s="168">
        <v>239</v>
      </c>
      <c r="F27" s="50"/>
      <c r="G27" s="134"/>
    </row>
    <row r="28" spans="2:7" ht="15">
      <c r="B28" s="169"/>
      <c r="C28" s="163"/>
      <c r="D28" s="168">
        <v>240</v>
      </c>
      <c r="F28" s="50"/>
      <c r="G28" s="134"/>
    </row>
    <row r="29" spans="2:7" ht="15">
      <c r="B29" s="169"/>
      <c r="C29" s="163"/>
      <c r="D29" s="168">
        <v>241</v>
      </c>
      <c r="F29" s="50"/>
      <c r="G29" s="134"/>
    </row>
    <row r="30" spans="2:7" ht="15">
      <c r="B30" s="169"/>
      <c r="C30" s="163"/>
      <c r="D30" s="168">
        <v>242</v>
      </c>
      <c r="F30" s="50"/>
      <c r="G30" s="134"/>
    </row>
    <row r="31" spans="2:7" ht="15">
      <c r="B31" s="169"/>
      <c r="C31" s="163"/>
      <c r="D31" s="168">
        <v>243</v>
      </c>
      <c r="F31" s="50"/>
      <c r="G31" s="134"/>
    </row>
    <row r="32" spans="2:7" ht="15">
      <c r="B32" s="169"/>
      <c r="C32" s="163"/>
      <c r="D32" s="168">
        <v>244</v>
      </c>
      <c r="F32" s="50"/>
      <c r="G32" s="134"/>
    </row>
    <row r="33" spans="2:7" ht="15">
      <c r="B33" s="169"/>
      <c r="C33" s="163"/>
      <c r="D33" s="168">
        <v>245</v>
      </c>
      <c r="F33" s="50"/>
      <c r="G33" s="134"/>
    </row>
    <row r="34" spans="2:7" ht="15">
      <c r="B34" s="169"/>
      <c r="C34" s="163"/>
      <c r="D34" s="168">
        <v>246</v>
      </c>
      <c r="F34" s="50"/>
      <c r="G34" s="134"/>
    </row>
    <row r="35" spans="2:7" ht="15">
      <c r="B35" s="169"/>
      <c r="C35" s="163"/>
      <c r="D35" s="168">
        <v>247</v>
      </c>
      <c r="F35" s="50"/>
      <c r="G35" s="134"/>
    </row>
    <row r="36" spans="2:7" ht="15">
      <c r="B36" s="169"/>
      <c r="C36" s="163"/>
      <c r="D36" s="168">
        <v>248</v>
      </c>
      <c r="F36" s="50"/>
      <c r="G36" s="134"/>
    </row>
    <row r="37" spans="2:7" ht="15">
      <c r="B37" s="169"/>
      <c r="C37" s="163"/>
      <c r="D37" s="168">
        <v>249</v>
      </c>
      <c r="F37" s="50"/>
      <c r="G37" s="134"/>
    </row>
    <row r="38" spans="2:7" ht="15">
      <c r="B38" s="169"/>
      <c r="C38" s="163"/>
      <c r="D38" s="168">
        <v>250</v>
      </c>
      <c r="F38" s="50"/>
      <c r="G38" s="134"/>
    </row>
    <row r="39" spans="2:7" ht="15">
      <c r="B39" s="169"/>
      <c r="C39" s="163"/>
      <c r="D39" s="168">
        <v>251</v>
      </c>
      <c r="F39" s="50"/>
      <c r="G39" s="134"/>
    </row>
    <row r="40" spans="2:7" ht="15.75" thickBot="1">
      <c r="B40" s="170"/>
      <c r="C40" s="171"/>
      <c r="D40" s="172">
        <v>252</v>
      </c>
      <c r="F40" s="51"/>
      <c r="G40" s="135"/>
    </row>
    <row r="41" ht="15.75" thickBot="1">
      <c r="D41" s="7"/>
    </row>
    <row r="42" spans="2:7" s="40" customFormat="1" ht="27" customHeight="1" thickBot="1">
      <c r="B42" s="208" t="s">
        <v>106</v>
      </c>
      <c r="C42" s="210"/>
      <c r="D42" s="209"/>
      <c r="F42" s="208" t="s">
        <v>76</v>
      </c>
      <c r="G42" s="209"/>
    </row>
    <row r="43" spans="2:7" ht="21.75" customHeight="1" thickBot="1">
      <c r="B43" s="185" t="s">
        <v>6</v>
      </c>
      <c r="C43" s="187"/>
      <c r="D43" s="60">
        <f>SUMIF(F5:F40,"Bank In",G5:G40)-SUMIF(F5:F40,"Bank Ut",G5:G40)+SUMIF(F5:F40,"Kassa -&gt; Bank",G5:G40)-SUMIF(F5:F40,"Bank -&gt; Kassa",G5:G40)+'Bokföring 6'!D43</f>
        <v>0</v>
      </c>
      <c r="F43" s="159" t="s">
        <v>74</v>
      </c>
      <c r="G43" s="69">
        <f>SUMIF(F5:F40,"Bank In",G5:G40)+SUMIF(F5:F40,"Kassa In",G5:G40)+'Bokföring 6'!G43</f>
        <v>0</v>
      </c>
    </row>
    <row r="44" spans="2:7" ht="21.75" customHeight="1" thickBot="1">
      <c r="B44" s="185" t="s">
        <v>77</v>
      </c>
      <c r="C44" s="187"/>
      <c r="D44" s="60">
        <f>SUMIF(F5:F40,"Kassa In",G5:G40)-SUMIF(F5:F40,"Kassa Ut",G5:G40)+SUMIF(F5:F40,"Bank -&gt; Kassa",G5:G40)-SUMIF(F5:F40,"Kassa -&gt; Bank",G5:G40)+'Bokföring 6'!D44</f>
        <v>0</v>
      </c>
      <c r="F44" s="159" t="s">
        <v>78</v>
      </c>
      <c r="G44" s="60">
        <f>SUMIF(F5:F40,"Bank Ut",G5:G40)+SUMIF(F5:F40,"Kassa Ut",G5:G40)+'Bokföring 6'!G44</f>
        <v>0</v>
      </c>
    </row>
    <row r="45" spans="2:7" ht="21.75" customHeight="1" thickBot="1">
      <c r="B45" s="185" t="s">
        <v>106</v>
      </c>
      <c r="C45" s="187"/>
      <c r="D45" s="48">
        <f>D43+D44</f>
        <v>0</v>
      </c>
      <c r="F45" s="159" t="s">
        <v>76</v>
      </c>
      <c r="G45" s="48">
        <f>G43-G44</f>
        <v>0</v>
      </c>
    </row>
  </sheetData>
  <sheetProtection/>
  <mergeCells count="7">
    <mergeCell ref="B45:C45"/>
    <mergeCell ref="B2:G2"/>
    <mergeCell ref="C3:D3"/>
    <mergeCell ref="B42:D42"/>
    <mergeCell ref="F42:G42"/>
    <mergeCell ref="B43:C43"/>
    <mergeCell ref="B44:C44"/>
  </mergeCells>
  <conditionalFormatting sqref="G45 D45">
    <cfRule type="cellIs" priority="5" dxfId="73" operator="greaterThan" stopIfTrue="1">
      <formula>0</formula>
    </cfRule>
    <cfRule type="cellIs" priority="6" dxfId="74" operator="lessThan" stopIfTrue="1">
      <formula>0</formula>
    </cfRule>
  </conditionalFormatting>
  <conditionalFormatting sqref="G6:G13">
    <cfRule type="cellIs" priority="3" dxfId="2" operator="equal" stopIfTrue="1">
      <formula>"Biljettförsäljning"</formula>
    </cfRule>
  </conditionalFormatting>
  <conditionalFormatting sqref="G5">
    <cfRule type="expression" priority="4" dxfId="2" stopIfTrue="1">
      <formula>IF('Bokföring 7'!$F$5,Biljettförsäljning)</formula>
    </cfRule>
  </conditionalFormatting>
  <conditionalFormatting sqref="G14">
    <cfRule type="cellIs" priority="2" dxfId="2" operator="equal" stopIfTrue="1">
      <formula>"Biljettförsäljning"</formula>
    </cfRule>
  </conditionalFormatting>
  <conditionalFormatting sqref="G15:G25">
    <cfRule type="cellIs" priority="1" dxfId="2" operator="equal" stopIfTrue="1">
      <formula>"Biljettförsäljning"</formula>
    </cfRule>
  </conditionalFormatting>
  <dataValidations count="2">
    <dataValidation type="list" allowBlank="1" showInputMessage="1" showErrorMessage="1" sqref="B5:B40">
      <formula1>Poster_C2_C26</formula1>
    </dataValidation>
    <dataValidation type="list" allowBlank="1" showInputMessage="1" showErrorMessage="1" sqref="F5:F40">
      <formula1>Konton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I45"/>
  <sheetViews>
    <sheetView zoomScale="80" zoomScaleNormal="80" zoomScalePageLayoutView="0" workbookViewId="0" topLeftCell="A1">
      <selection activeCell="G45" sqref="G45"/>
    </sheetView>
  </sheetViews>
  <sheetFormatPr defaultColWidth="11.140625" defaultRowHeight="15"/>
  <cols>
    <col min="1" max="1" width="2.7109375" style="0" customWidth="1"/>
    <col min="2" max="2" width="23.7109375" style="0" customWidth="1"/>
    <col min="3" max="3" width="10.7109375" style="0" customWidth="1"/>
    <col min="4" max="4" width="11.421875" style="0" customWidth="1"/>
    <col min="5" max="5" width="3.7109375" style="0" customWidth="1"/>
    <col min="6" max="7" width="10.7109375" style="0" customWidth="1"/>
    <col min="8" max="8" width="2.7109375" style="0" customWidth="1"/>
  </cols>
  <sheetData>
    <row r="1" ht="15.75" thickBot="1"/>
    <row r="2" spans="2:7" ht="28.5" customHeight="1" thickBot="1">
      <c r="B2" s="205" t="s">
        <v>73</v>
      </c>
      <c r="C2" s="206"/>
      <c r="D2" s="206"/>
      <c r="E2" s="206"/>
      <c r="F2" s="206"/>
      <c r="G2" s="207"/>
    </row>
    <row r="3" spans="2:7" ht="15.75" thickBot="1">
      <c r="B3" s="3"/>
      <c r="C3" s="211"/>
      <c r="D3" s="211"/>
      <c r="E3" s="3"/>
      <c r="F3" s="3"/>
      <c r="G3" s="3"/>
    </row>
    <row r="4" spans="2:7" ht="15.75" customHeight="1" thickBot="1">
      <c r="B4" s="160" t="s">
        <v>68</v>
      </c>
      <c r="C4" s="78" t="s">
        <v>69</v>
      </c>
      <c r="D4" s="161" t="s">
        <v>70</v>
      </c>
      <c r="E4" s="56"/>
      <c r="F4" s="57" t="s">
        <v>71</v>
      </c>
      <c r="G4" s="59" t="s">
        <v>72</v>
      </c>
    </row>
    <row r="5" spans="2:7" ht="15">
      <c r="B5" s="164"/>
      <c r="C5" s="165"/>
      <c r="D5" s="166">
        <v>253</v>
      </c>
      <c r="F5" s="23"/>
      <c r="G5" s="136"/>
    </row>
    <row r="6" spans="2:7" ht="15">
      <c r="B6" s="167"/>
      <c r="C6" s="162"/>
      <c r="D6" s="168">
        <v>254</v>
      </c>
      <c r="F6" s="25"/>
      <c r="G6" s="137"/>
    </row>
    <row r="7" spans="2:7" ht="15">
      <c r="B7" s="167"/>
      <c r="C7" s="162"/>
      <c r="D7" s="168">
        <v>255</v>
      </c>
      <c r="F7" s="25"/>
      <c r="G7" s="137"/>
    </row>
    <row r="8" spans="2:7" ht="15">
      <c r="B8" s="167"/>
      <c r="C8" s="162"/>
      <c r="D8" s="168">
        <v>256</v>
      </c>
      <c r="F8" s="25"/>
      <c r="G8" s="137"/>
    </row>
    <row r="9" spans="2:7" ht="15">
      <c r="B9" s="167"/>
      <c r="C9" s="162"/>
      <c r="D9" s="168">
        <v>257</v>
      </c>
      <c r="F9" s="25"/>
      <c r="G9" s="137"/>
    </row>
    <row r="10" spans="2:7" ht="15">
      <c r="B10" s="167"/>
      <c r="C10" s="162"/>
      <c r="D10" s="168">
        <v>258</v>
      </c>
      <c r="F10" s="25"/>
      <c r="G10" s="137"/>
    </row>
    <row r="11" spans="2:7" ht="15">
      <c r="B11" s="167"/>
      <c r="C11" s="162"/>
      <c r="D11" s="168">
        <v>259</v>
      </c>
      <c r="F11" s="25"/>
      <c r="G11" s="137"/>
    </row>
    <row r="12" spans="2:7" ht="15">
      <c r="B12" s="167"/>
      <c r="C12" s="162"/>
      <c r="D12" s="168">
        <v>260</v>
      </c>
      <c r="F12" s="25"/>
      <c r="G12" s="137"/>
    </row>
    <row r="13" spans="2:7" ht="15">
      <c r="B13" s="167"/>
      <c r="C13" s="162"/>
      <c r="D13" s="168">
        <v>261</v>
      </c>
      <c r="F13" s="25"/>
      <c r="G13" s="137"/>
    </row>
    <row r="14" spans="2:7" ht="15">
      <c r="B14" s="167"/>
      <c r="C14" s="162"/>
      <c r="D14" s="168">
        <v>262</v>
      </c>
      <c r="F14" s="25"/>
      <c r="G14" s="137"/>
    </row>
    <row r="15" spans="2:7" ht="15">
      <c r="B15" s="167"/>
      <c r="C15" s="162"/>
      <c r="D15" s="168">
        <v>263</v>
      </c>
      <c r="F15" s="25"/>
      <c r="G15" s="137"/>
    </row>
    <row r="16" spans="2:7" ht="15">
      <c r="B16" s="167"/>
      <c r="C16" s="162"/>
      <c r="D16" s="168">
        <v>264</v>
      </c>
      <c r="F16" s="25"/>
      <c r="G16" s="137"/>
    </row>
    <row r="17" spans="2:7" ht="15">
      <c r="B17" s="167"/>
      <c r="C17" s="162"/>
      <c r="D17" s="168">
        <v>265</v>
      </c>
      <c r="F17" s="25"/>
      <c r="G17" s="137"/>
    </row>
    <row r="18" spans="2:7" ht="15">
      <c r="B18" s="167"/>
      <c r="C18" s="162"/>
      <c r="D18" s="168">
        <v>266</v>
      </c>
      <c r="F18" s="25"/>
      <c r="G18" s="137"/>
    </row>
    <row r="19" spans="2:7" ht="15">
      <c r="B19" s="167"/>
      <c r="C19" s="162"/>
      <c r="D19" s="168">
        <v>267</v>
      </c>
      <c r="F19" s="25"/>
      <c r="G19" s="137"/>
    </row>
    <row r="20" spans="2:7" ht="15">
      <c r="B20" s="167"/>
      <c r="C20" s="162"/>
      <c r="D20" s="168">
        <v>268</v>
      </c>
      <c r="F20" s="25"/>
      <c r="G20" s="137"/>
    </row>
    <row r="21" spans="2:7" ht="15">
      <c r="B21" s="167"/>
      <c r="C21" s="162"/>
      <c r="D21" s="168">
        <v>269</v>
      </c>
      <c r="F21" s="25"/>
      <c r="G21" s="137"/>
    </row>
    <row r="22" spans="2:7" ht="15">
      <c r="B22" s="167"/>
      <c r="C22" s="162"/>
      <c r="D22" s="168">
        <v>270</v>
      </c>
      <c r="F22" s="25"/>
      <c r="G22" s="137"/>
    </row>
    <row r="23" spans="2:7" ht="15">
      <c r="B23" s="167"/>
      <c r="C23" s="162"/>
      <c r="D23" s="168">
        <v>271</v>
      </c>
      <c r="F23" s="25"/>
      <c r="G23" s="137"/>
    </row>
    <row r="24" spans="2:9" ht="15">
      <c r="B24" s="167"/>
      <c r="C24" s="162"/>
      <c r="D24" s="168">
        <v>272</v>
      </c>
      <c r="F24" s="25"/>
      <c r="G24" s="137"/>
      <c r="I24" s="49"/>
    </row>
    <row r="25" spans="2:7" ht="15">
      <c r="B25" s="167"/>
      <c r="C25" s="162"/>
      <c r="D25" s="168">
        <v>273</v>
      </c>
      <c r="F25" s="25"/>
      <c r="G25" s="137"/>
    </row>
    <row r="26" spans="2:7" ht="15">
      <c r="B26" s="169"/>
      <c r="C26" s="163"/>
      <c r="D26" s="168">
        <v>274</v>
      </c>
      <c r="F26" s="50"/>
      <c r="G26" s="134"/>
    </row>
    <row r="27" spans="2:7" ht="15">
      <c r="B27" s="169"/>
      <c r="C27" s="163"/>
      <c r="D27" s="168">
        <v>275</v>
      </c>
      <c r="F27" s="50"/>
      <c r="G27" s="134"/>
    </row>
    <row r="28" spans="2:7" ht="15">
      <c r="B28" s="169"/>
      <c r="C28" s="163"/>
      <c r="D28" s="168">
        <v>276</v>
      </c>
      <c r="F28" s="50"/>
      <c r="G28" s="134"/>
    </row>
    <row r="29" spans="2:7" ht="15">
      <c r="B29" s="169"/>
      <c r="C29" s="163"/>
      <c r="D29" s="168">
        <v>277</v>
      </c>
      <c r="F29" s="50"/>
      <c r="G29" s="134"/>
    </row>
    <row r="30" spans="2:7" ht="15">
      <c r="B30" s="169"/>
      <c r="C30" s="163"/>
      <c r="D30" s="168">
        <v>278</v>
      </c>
      <c r="F30" s="50"/>
      <c r="G30" s="134"/>
    </row>
    <row r="31" spans="2:7" ht="15">
      <c r="B31" s="169"/>
      <c r="C31" s="163"/>
      <c r="D31" s="168">
        <v>279</v>
      </c>
      <c r="F31" s="50"/>
      <c r="G31" s="134"/>
    </row>
    <row r="32" spans="2:7" ht="15">
      <c r="B32" s="169"/>
      <c r="C32" s="163"/>
      <c r="D32" s="168">
        <v>280</v>
      </c>
      <c r="F32" s="50"/>
      <c r="G32" s="134"/>
    </row>
    <row r="33" spans="2:7" ht="15">
      <c r="B33" s="169"/>
      <c r="C33" s="163"/>
      <c r="D33" s="168">
        <v>281</v>
      </c>
      <c r="F33" s="50"/>
      <c r="G33" s="134"/>
    </row>
    <row r="34" spans="2:7" ht="15">
      <c r="B34" s="169"/>
      <c r="C34" s="163"/>
      <c r="D34" s="168">
        <v>282</v>
      </c>
      <c r="F34" s="50"/>
      <c r="G34" s="134"/>
    </row>
    <row r="35" spans="2:7" ht="15">
      <c r="B35" s="169"/>
      <c r="C35" s="163"/>
      <c r="D35" s="168">
        <v>283</v>
      </c>
      <c r="F35" s="50"/>
      <c r="G35" s="134"/>
    </row>
    <row r="36" spans="2:7" ht="15">
      <c r="B36" s="169"/>
      <c r="C36" s="163"/>
      <c r="D36" s="168">
        <v>284</v>
      </c>
      <c r="F36" s="50"/>
      <c r="G36" s="134"/>
    </row>
    <row r="37" spans="2:7" ht="15">
      <c r="B37" s="169"/>
      <c r="C37" s="163"/>
      <c r="D37" s="168">
        <v>285</v>
      </c>
      <c r="F37" s="50"/>
      <c r="G37" s="134"/>
    </row>
    <row r="38" spans="2:7" ht="15">
      <c r="B38" s="169"/>
      <c r="C38" s="163"/>
      <c r="D38" s="168">
        <v>286</v>
      </c>
      <c r="F38" s="50"/>
      <c r="G38" s="134"/>
    </row>
    <row r="39" spans="2:7" ht="15">
      <c r="B39" s="169"/>
      <c r="C39" s="163"/>
      <c r="D39" s="168">
        <v>287</v>
      </c>
      <c r="F39" s="50"/>
      <c r="G39" s="134"/>
    </row>
    <row r="40" spans="2:7" ht="15.75" thickBot="1">
      <c r="B40" s="170"/>
      <c r="C40" s="171"/>
      <c r="D40" s="172">
        <v>288</v>
      </c>
      <c r="F40" s="51"/>
      <c r="G40" s="135"/>
    </row>
    <row r="41" ht="15.75" thickBot="1">
      <c r="D41" s="7"/>
    </row>
    <row r="42" spans="2:7" s="40" customFormat="1" ht="27" customHeight="1" thickBot="1">
      <c r="B42" s="208" t="s">
        <v>106</v>
      </c>
      <c r="C42" s="210"/>
      <c r="D42" s="209"/>
      <c r="F42" s="208" t="s">
        <v>76</v>
      </c>
      <c r="G42" s="209"/>
    </row>
    <row r="43" spans="2:7" ht="21.75" customHeight="1" thickBot="1">
      <c r="B43" s="185" t="s">
        <v>6</v>
      </c>
      <c r="C43" s="187"/>
      <c r="D43" s="60">
        <f>SUMIF(F5:F40,"Bank In",G5:G40)-SUMIF(F5:F40,"Bank Ut",G5:G40)+SUMIF(F5:F40,"Kassa -&gt; Bank",G5:G40)-SUMIF(F5:F40,"Bank -&gt; Kassa",G5:G40)+'Bokföring 7'!D43</f>
        <v>0</v>
      </c>
      <c r="F43" s="159" t="s">
        <v>74</v>
      </c>
      <c r="G43" s="69">
        <f>SUMIF(F5:F40,"Bank In",G5:G40)+SUMIF(F5:F40,"Kassa In",G5:G40)+'Bokföring 7'!G43</f>
        <v>0</v>
      </c>
    </row>
    <row r="44" spans="2:7" ht="21.75" customHeight="1" thickBot="1">
      <c r="B44" s="185" t="s">
        <v>77</v>
      </c>
      <c r="C44" s="187"/>
      <c r="D44" s="60">
        <f>SUMIF(F5:F40,"Kassa In",G5:G40)-SUMIF(F5:F40,"Kassa Ut",G5:G40)+SUMIF(F5:F40,"Bank -&gt; Kassa",G5:G40)-SUMIF(F5:F40,"Kassa -&gt; Bank",G5:G40)+'Bokföring 7'!D44</f>
        <v>0</v>
      </c>
      <c r="F44" s="159" t="s">
        <v>78</v>
      </c>
      <c r="G44" s="60">
        <f>SUMIF(F5:F40,"Bank Ut",G5:G40)+SUMIF(F5:F40,"Kassa Ut",G5:G40)+'Bokföring 7'!G44</f>
        <v>0</v>
      </c>
    </row>
    <row r="45" spans="2:7" ht="21.75" customHeight="1" thickBot="1">
      <c r="B45" s="185" t="s">
        <v>106</v>
      </c>
      <c r="C45" s="187"/>
      <c r="D45" s="48">
        <f>D43+D44</f>
        <v>0</v>
      </c>
      <c r="F45" s="159" t="s">
        <v>76</v>
      </c>
      <c r="G45" s="48">
        <f>G43-G44</f>
        <v>0</v>
      </c>
    </row>
  </sheetData>
  <sheetProtection/>
  <mergeCells count="7">
    <mergeCell ref="B45:C45"/>
    <mergeCell ref="B2:G2"/>
    <mergeCell ref="C3:D3"/>
    <mergeCell ref="B42:D42"/>
    <mergeCell ref="F42:G42"/>
    <mergeCell ref="B43:C43"/>
    <mergeCell ref="B44:C44"/>
  </mergeCells>
  <conditionalFormatting sqref="G45 D45">
    <cfRule type="cellIs" priority="5" dxfId="73" operator="greaterThan" stopIfTrue="1">
      <formula>0</formula>
    </cfRule>
    <cfRule type="cellIs" priority="6" dxfId="74" operator="lessThan" stopIfTrue="1">
      <formula>0</formula>
    </cfRule>
  </conditionalFormatting>
  <conditionalFormatting sqref="G6:G13">
    <cfRule type="cellIs" priority="3" dxfId="2" operator="equal" stopIfTrue="1">
      <formula>"Biljettförsäljning"</formula>
    </cfRule>
  </conditionalFormatting>
  <conditionalFormatting sqref="G5">
    <cfRule type="expression" priority="4" dxfId="2" stopIfTrue="1">
      <formula>IF('Bokföring 8'!$F$5,Biljettförsäljning)</formula>
    </cfRule>
  </conditionalFormatting>
  <conditionalFormatting sqref="G14">
    <cfRule type="cellIs" priority="2" dxfId="2" operator="equal" stopIfTrue="1">
      <formula>"Biljettförsäljning"</formula>
    </cfRule>
  </conditionalFormatting>
  <conditionalFormatting sqref="G15:G25">
    <cfRule type="cellIs" priority="1" dxfId="2" operator="equal" stopIfTrue="1">
      <formula>"Biljettförsäljning"</formula>
    </cfRule>
  </conditionalFormatting>
  <dataValidations count="2">
    <dataValidation type="list" allowBlank="1" showInputMessage="1" showErrorMessage="1" sqref="B5:B40">
      <formula1>Poster_C2_C26</formula1>
    </dataValidation>
    <dataValidation type="list" allowBlank="1" showInputMessage="1" showErrorMessage="1" sqref="F5:F40">
      <formula1>Konton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Microsoft Office-användare</cp:lastModifiedBy>
  <cp:lastPrinted>2017-01-19T14:18:02Z</cp:lastPrinted>
  <dcterms:created xsi:type="dcterms:W3CDTF">2008-08-22T13:54:34Z</dcterms:created>
  <dcterms:modified xsi:type="dcterms:W3CDTF">2017-01-23T15:43:52Z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aredWithUsers">
    <vt:lpwstr/>
  </property>
</Properties>
</file>